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95" windowHeight="7935"/>
  </bookViews>
  <sheets>
    <sheet name="붙임5-금융보험사의 계열사 출자현황" sheetId="1" r:id="rId1"/>
  </sheets>
  <definedNames>
    <definedName name="_xlnm.Print_Titles" localSheetId="0">'붙임5-금융보험사의 계열사 출자현황'!$4:$4</definedName>
  </definedNames>
  <calcPr calcId="124519"/>
</workbook>
</file>

<file path=xl/calcChain.xml><?xml version="1.0" encoding="utf-8"?>
<calcChain xmlns="http://schemas.openxmlformats.org/spreadsheetml/2006/main">
  <c r="G80" i="1"/>
  <c r="C115"/>
  <c r="C100"/>
  <c r="C87"/>
  <c r="E80"/>
  <c r="C80"/>
  <c r="G78"/>
  <c r="E78"/>
  <c r="C78"/>
  <c r="C76"/>
  <c r="C71"/>
  <c r="C61"/>
  <c r="C56"/>
  <c r="C45"/>
  <c r="G47"/>
  <c r="E47"/>
  <c r="C47"/>
  <c r="C42"/>
  <c r="C38"/>
  <c r="G34"/>
  <c r="E34"/>
  <c r="C34"/>
  <c r="C32"/>
  <c r="C116" s="1"/>
  <c r="F74"/>
  <c r="F75"/>
  <c r="D74"/>
  <c r="D75"/>
  <c r="F101"/>
  <c r="F115" s="1"/>
  <c r="G115" s="1"/>
  <c r="F102"/>
  <c r="F103"/>
  <c r="F104"/>
  <c r="F105"/>
  <c r="F106"/>
  <c r="F107"/>
  <c r="F108"/>
  <c r="F109"/>
  <c r="F110"/>
  <c r="F111"/>
  <c r="F112"/>
  <c r="F113"/>
  <c r="F79"/>
  <c r="F80" s="1"/>
  <c r="F81"/>
  <c r="F87" s="1"/>
  <c r="G87" s="1"/>
  <c r="F82"/>
  <c r="F83"/>
  <c r="F84"/>
  <c r="F85"/>
  <c r="F86"/>
  <c r="F72"/>
  <c r="F76" s="1"/>
  <c r="G76" s="1"/>
  <c r="F73"/>
  <c r="F46"/>
  <c r="F47" s="1"/>
  <c r="F40"/>
  <c r="F36"/>
  <c r="F29"/>
  <c r="F30"/>
  <c r="D111"/>
  <c r="D112"/>
  <c r="D113"/>
  <c r="D101"/>
  <c r="D115" s="1"/>
  <c r="E115" s="1"/>
  <c r="D102"/>
  <c r="D103"/>
  <c r="D104"/>
  <c r="D105"/>
  <c r="D106"/>
  <c r="D107"/>
  <c r="D108"/>
  <c r="D109"/>
  <c r="D110"/>
  <c r="D73"/>
  <c r="D77"/>
  <c r="D78" s="1"/>
  <c r="D79"/>
  <c r="D80" s="1"/>
  <c r="D81"/>
  <c r="D87" s="1"/>
  <c r="E87" s="1"/>
  <c r="D82"/>
  <c r="D83"/>
  <c r="D84"/>
  <c r="D85"/>
  <c r="D86"/>
  <c r="D72"/>
  <c r="D76" s="1"/>
  <c r="E76" s="1"/>
  <c r="D46"/>
  <c r="D47" s="1"/>
  <c r="D43"/>
  <c r="D45" s="1"/>
  <c r="E45" s="1"/>
  <c r="D44"/>
  <c r="D40"/>
  <c r="D35"/>
  <c r="D38" s="1"/>
  <c r="E38" s="1"/>
  <c r="D36"/>
  <c r="D37"/>
  <c r="D39"/>
  <c r="D42" s="1"/>
  <c r="E42" s="1"/>
  <c r="D29"/>
  <c r="D30"/>
  <c r="F114"/>
  <c r="D114"/>
  <c r="F99"/>
  <c r="D99"/>
  <c r="F98"/>
  <c r="D98"/>
  <c r="F97"/>
  <c r="D97"/>
  <c r="F96"/>
  <c r="D96"/>
  <c r="F95"/>
  <c r="D95"/>
  <c r="F94"/>
  <c r="D94"/>
  <c r="F93"/>
  <c r="D93"/>
  <c r="F92"/>
  <c r="D92"/>
  <c r="F91"/>
  <c r="D91"/>
  <c r="F90"/>
  <c r="D90"/>
  <c r="F89"/>
  <c r="D89"/>
  <c r="F88"/>
  <c r="F100" s="1"/>
  <c r="G100" s="1"/>
  <c r="D88"/>
  <c r="D100" s="1"/>
  <c r="E100" s="1"/>
  <c r="F77"/>
  <c r="F78" s="1"/>
  <c r="F60"/>
  <c r="D60"/>
  <c r="F58"/>
  <c r="D58"/>
  <c r="F57"/>
  <c r="F61" s="1"/>
  <c r="G61" s="1"/>
  <c r="D57"/>
  <c r="D61" s="1"/>
  <c r="E61" s="1"/>
  <c r="F70"/>
  <c r="D70"/>
  <c r="F69"/>
  <c r="D69"/>
  <c r="F68"/>
  <c r="D68"/>
  <c r="F67"/>
  <c r="D67"/>
  <c r="F66"/>
  <c r="D66"/>
  <c r="F65"/>
  <c r="D65"/>
  <c r="F64"/>
  <c r="D64"/>
  <c r="F63"/>
  <c r="D63"/>
  <c r="F62"/>
  <c r="F71" s="1"/>
  <c r="G71" s="1"/>
  <c r="D62"/>
  <c r="D71" s="1"/>
  <c r="E71" s="1"/>
  <c r="F55"/>
  <c r="D55"/>
  <c r="F54"/>
  <c r="D54"/>
  <c r="F53"/>
  <c r="D53"/>
  <c r="F52"/>
  <c r="D52"/>
  <c r="F51"/>
  <c r="D51"/>
  <c r="F50"/>
  <c r="D50"/>
  <c r="F49"/>
  <c r="D49"/>
  <c r="F48"/>
  <c r="F56" s="1"/>
  <c r="G56" s="1"/>
  <c r="D48"/>
  <c r="D56" s="1"/>
  <c r="E56" s="1"/>
  <c r="F44"/>
  <c r="F43"/>
  <c r="F45" s="1"/>
  <c r="G45" s="1"/>
  <c r="F41"/>
  <c r="D41"/>
  <c r="F39"/>
  <c r="F42" s="1"/>
  <c r="G42" s="1"/>
  <c r="F37"/>
  <c r="F35"/>
  <c r="F38" s="1"/>
  <c r="G38" s="1"/>
  <c r="F33"/>
  <c r="F34" s="1"/>
  <c r="D33"/>
  <c r="D34" s="1"/>
  <c r="F31"/>
  <c r="D31"/>
  <c r="F28"/>
  <c r="D28"/>
  <c r="F27"/>
  <c r="D27"/>
  <c r="F26"/>
  <c r="D26"/>
  <c r="F25"/>
  <c r="D25"/>
  <c r="F24"/>
  <c r="D24"/>
  <c r="F23"/>
  <c r="D23"/>
  <c r="F22"/>
  <c r="D22"/>
  <c r="F21"/>
  <c r="D21"/>
  <c r="F20"/>
  <c r="D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F7"/>
  <c r="D7"/>
  <c r="F6"/>
  <c r="D6"/>
  <c r="F5"/>
  <c r="F32" s="1"/>
  <c r="D5"/>
  <c r="D32" s="1"/>
  <c r="G32" l="1"/>
  <c r="F116"/>
  <c r="G116" s="1"/>
  <c r="E32"/>
  <c r="D116"/>
  <c r="E116" s="1"/>
</calcChain>
</file>

<file path=xl/sharedStrings.xml><?xml version="1.0" encoding="utf-8"?>
<sst xmlns="http://schemas.openxmlformats.org/spreadsheetml/2006/main" count="137" uniqueCount="123">
  <si>
    <t>&lt; 붙임 5 &gt;</t>
    <phoneticPr fontId="4" type="noConversion"/>
  </si>
  <si>
    <t>기업집단명
(출자금융회사 수)</t>
    <phoneticPr fontId="4" type="noConversion"/>
  </si>
  <si>
    <t>피출자회사명</t>
    <phoneticPr fontId="4" type="noConversion"/>
  </si>
  <si>
    <t>자본금</t>
  </si>
  <si>
    <t>비금융계열사
 출자금</t>
    <phoneticPr fontId="4" type="noConversion"/>
  </si>
  <si>
    <t>비금융계열사
 지분율</t>
    <phoneticPr fontId="4" type="noConversion"/>
  </si>
  <si>
    <t>현대선물(주)</t>
  </si>
  <si>
    <t>(주)대우건설</t>
  </si>
  <si>
    <t>대한통운(주)</t>
  </si>
  <si>
    <t>(주)현대경제연구원</t>
  </si>
  <si>
    <t>현대아산(주)</t>
  </si>
  <si>
    <t>현대엘리베이터(주)</t>
  </si>
  <si>
    <t>한일렌탈(주)</t>
  </si>
  <si>
    <t>&lt; 대규모기업집단 소속 금융보험사의 계열회사 출자현황 &gt;</t>
    <phoneticPr fontId="4" type="noConversion"/>
  </si>
  <si>
    <t>금융보험계열사
 출자금</t>
    <phoneticPr fontId="4" type="noConversion"/>
  </si>
  <si>
    <t>㈜가치네트</t>
    <phoneticPr fontId="3" type="noConversion"/>
  </si>
  <si>
    <t>㈜삼성경제연구소</t>
    <phoneticPr fontId="3" type="noConversion"/>
  </si>
  <si>
    <t>㈜생보부동산신탁</t>
    <phoneticPr fontId="3" type="noConversion"/>
  </si>
  <si>
    <t>㈜에스원</t>
    <phoneticPr fontId="3" type="noConversion"/>
  </si>
  <si>
    <t>㈜올앳</t>
    <phoneticPr fontId="3" type="noConversion"/>
  </si>
  <si>
    <t>㈜제일기획</t>
    <phoneticPr fontId="3" type="noConversion"/>
  </si>
  <si>
    <t>㈜호텔신라</t>
    <phoneticPr fontId="3" type="noConversion"/>
  </si>
  <si>
    <t>삼성디지털이미징</t>
    <phoneticPr fontId="3" type="noConversion"/>
  </si>
  <si>
    <t>삼성물산(주)</t>
    <phoneticPr fontId="3" type="noConversion"/>
  </si>
  <si>
    <t>삼성벤처투자(주)</t>
    <phoneticPr fontId="3" type="noConversion"/>
  </si>
  <si>
    <t>삼성선물(주)</t>
    <phoneticPr fontId="3" type="noConversion"/>
  </si>
  <si>
    <t>삼성에버랜드(주)</t>
    <phoneticPr fontId="3" type="noConversion"/>
  </si>
  <si>
    <t>삼성에스디아이(주)</t>
    <phoneticPr fontId="3" type="noConversion"/>
  </si>
  <si>
    <t>삼성엔지니어링㈜</t>
    <phoneticPr fontId="3" type="noConversion"/>
  </si>
  <si>
    <t>삼성전기㈜</t>
    <phoneticPr fontId="3" type="noConversion"/>
  </si>
  <si>
    <t>삼성전자㈜</t>
    <phoneticPr fontId="3" type="noConversion"/>
  </si>
  <si>
    <t>삼성정밀화학㈜</t>
    <phoneticPr fontId="3" type="noConversion"/>
  </si>
  <si>
    <t>삼성중공업㈜</t>
    <phoneticPr fontId="3" type="noConversion"/>
  </si>
  <si>
    <t>삼성증권㈜</t>
    <phoneticPr fontId="3" type="noConversion"/>
  </si>
  <si>
    <t>삼성카드㈜</t>
    <phoneticPr fontId="3" type="noConversion"/>
  </si>
  <si>
    <t>삼성코닝정밀유리㈜</t>
    <phoneticPr fontId="3" type="noConversion"/>
  </si>
  <si>
    <t>삼성테크윈㈜</t>
    <phoneticPr fontId="3" type="noConversion"/>
  </si>
  <si>
    <t>삼성투자신탁운영㈜</t>
    <phoneticPr fontId="3" type="noConversion"/>
  </si>
  <si>
    <t>삼성화재손해사정서비스㈜</t>
    <phoneticPr fontId="3" type="noConversion"/>
  </si>
  <si>
    <t>삼성화재손해보험(주)</t>
    <phoneticPr fontId="3" type="noConversion"/>
  </si>
  <si>
    <t>애니카자동차손해사정서비스(주)</t>
    <phoneticPr fontId="3" type="noConversion"/>
  </si>
  <si>
    <t>제일모직㈜</t>
    <phoneticPr fontId="3" type="noConversion"/>
  </si>
  <si>
    <t>에프앤유신용정보(주)</t>
    <phoneticPr fontId="3" type="noConversion"/>
  </si>
  <si>
    <t>하오기술(주)</t>
    <phoneticPr fontId="3" type="noConversion"/>
  </si>
  <si>
    <t>하이자산운용㈜</t>
    <phoneticPr fontId="3" type="noConversion"/>
  </si>
  <si>
    <t>비엔지증권㈜</t>
    <phoneticPr fontId="3" type="noConversion"/>
  </si>
  <si>
    <t>㈜새누리상호저축은행</t>
    <phoneticPr fontId="3" type="noConversion"/>
  </si>
  <si>
    <t>㈜한화육삼시티</t>
    <phoneticPr fontId="3" type="noConversion"/>
  </si>
  <si>
    <t>대생보험심사(주)</t>
    <phoneticPr fontId="3" type="noConversion"/>
  </si>
  <si>
    <t>대한티엠에스㈜</t>
    <phoneticPr fontId="3" type="noConversion"/>
  </si>
  <si>
    <t>제일화재해상보험㈜</t>
    <phoneticPr fontId="3" type="noConversion"/>
  </si>
  <si>
    <t>한화기술금융㈜</t>
    <phoneticPr fontId="3" type="noConversion"/>
  </si>
  <si>
    <t>한화손해보험㈜</t>
    <phoneticPr fontId="3" type="noConversion"/>
  </si>
  <si>
    <t>한화투자신탁운용㈜</t>
    <phoneticPr fontId="3" type="noConversion"/>
  </si>
  <si>
    <t>㈜동부상호저축은행</t>
    <phoneticPr fontId="3" type="noConversion"/>
  </si>
  <si>
    <t>㈜동부월드</t>
    <phoneticPr fontId="3" type="noConversion"/>
  </si>
  <si>
    <t>㈜동부하이텍</t>
    <phoneticPr fontId="3" type="noConversion"/>
  </si>
  <si>
    <t>동부건설(주)</t>
    <phoneticPr fontId="3" type="noConversion"/>
  </si>
  <si>
    <t>동부생명보험㈜</t>
    <phoneticPr fontId="3" type="noConversion"/>
  </si>
  <si>
    <t>동부자동차보험손해사정㈜</t>
    <phoneticPr fontId="3" type="noConversion"/>
  </si>
  <si>
    <t>동부자산운용㈜</t>
    <phoneticPr fontId="3" type="noConversion"/>
  </si>
  <si>
    <t>동부제철㈜</t>
    <phoneticPr fontId="3" type="noConversion"/>
  </si>
  <si>
    <t>동부증권㈜</t>
    <phoneticPr fontId="3" type="noConversion"/>
  </si>
  <si>
    <t>㈜베리엠앤씨</t>
    <phoneticPr fontId="3" type="noConversion"/>
  </si>
  <si>
    <t>㈜온세텔레콤</t>
    <phoneticPr fontId="3" type="noConversion"/>
  </si>
  <si>
    <t>코리아아이플랫폼㈜</t>
    <phoneticPr fontId="3" type="noConversion"/>
  </si>
  <si>
    <t>르네상스제일호사모투자전문회사</t>
    <phoneticPr fontId="3" type="noConversion"/>
  </si>
  <si>
    <t>웅진루카스투자자문㈜</t>
    <phoneticPr fontId="3" type="noConversion"/>
  </si>
  <si>
    <t>웅진케미칼㈜</t>
    <phoneticPr fontId="3" type="noConversion"/>
  </si>
  <si>
    <t>웅진코웨이㈜</t>
    <phoneticPr fontId="3" type="noConversion"/>
  </si>
  <si>
    <t>㈜웅진씽크빅</t>
    <phoneticPr fontId="3" type="noConversion"/>
  </si>
  <si>
    <t>㈜웅진홀딩스</t>
    <phoneticPr fontId="3" type="noConversion"/>
  </si>
  <si>
    <t>㈜동양레저</t>
    <phoneticPr fontId="3" type="noConversion"/>
  </si>
  <si>
    <t>㈜동양에이앤디</t>
    <phoneticPr fontId="3" type="noConversion"/>
  </si>
  <si>
    <t>동양메이저(주)</t>
    <phoneticPr fontId="3" type="noConversion"/>
  </si>
  <si>
    <t>동양생명보험(주)</t>
    <phoneticPr fontId="3" type="noConversion"/>
  </si>
  <si>
    <t>동양선물(주)</t>
    <phoneticPr fontId="3" type="noConversion"/>
  </si>
  <si>
    <t>동양시멘트(주)</t>
    <phoneticPr fontId="3" type="noConversion"/>
  </si>
  <si>
    <t>동양시스템즈㈜</t>
    <phoneticPr fontId="3" type="noConversion"/>
  </si>
  <si>
    <t>동양온라인㈜</t>
    <phoneticPr fontId="3" type="noConversion"/>
  </si>
  <si>
    <t>동양종합금융증권㈜</t>
    <phoneticPr fontId="3" type="noConversion"/>
  </si>
  <si>
    <t>동양창업투자㈜</t>
    <phoneticPr fontId="3" type="noConversion"/>
  </si>
  <si>
    <t>동양투자신탁운용㈜</t>
    <phoneticPr fontId="3" type="noConversion"/>
  </si>
  <si>
    <t>동양파이낸셜㈜</t>
    <phoneticPr fontId="3" type="noConversion"/>
  </si>
  <si>
    <t>㈜메이저티</t>
    <phoneticPr fontId="3" type="noConversion"/>
  </si>
  <si>
    <t>㈜시원네트워크</t>
    <phoneticPr fontId="3" type="noConversion"/>
  </si>
  <si>
    <t>㈜트리에듀케이션그룹</t>
    <phoneticPr fontId="3" type="noConversion"/>
  </si>
  <si>
    <t>㈜한국투자상호저축</t>
    <phoneticPr fontId="3" type="noConversion"/>
  </si>
  <si>
    <t>대선사모투자전문회사</t>
    <phoneticPr fontId="3" type="noConversion"/>
  </si>
  <si>
    <t>씨이피제이호사모투자회사</t>
    <phoneticPr fontId="3" type="noConversion"/>
  </si>
  <si>
    <t>씨이피제일호사모투자회사</t>
    <phoneticPr fontId="3" type="noConversion"/>
  </si>
  <si>
    <t>코너스톤에퀴티파트너스㈜</t>
    <phoneticPr fontId="3" type="noConversion"/>
  </si>
  <si>
    <t>코너스톤제일호사모투자전문회사㈜</t>
    <phoneticPr fontId="3" type="noConversion"/>
  </si>
  <si>
    <t>한국투자밸류자산운용㈜</t>
    <phoneticPr fontId="3" type="noConversion"/>
  </si>
  <si>
    <t>한국투자신탁운용(주)</t>
    <phoneticPr fontId="3" type="noConversion"/>
  </si>
  <si>
    <t>한국투자운용지주㈜</t>
    <phoneticPr fontId="3" type="noConversion"/>
  </si>
  <si>
    <t>한국투자증권㈜</t>
    <phoneticPr fontId="3" type="noConversion"/>
  </si>
  <si>
    <t>한국투자파트너스</t>
    <phoneticPr fontId="3" type="noConversion"/>
  </si>
  <si>
    <t>롯데카드(주)</t>
    <phoneticPr fontId="3" type="noConversion"/>
  </si>
  <si>
    <t>롯데칠성음료(주)</t>
    <phoneticPr fontId="3" type="noConversion"/>
  </si>
  <si>
    <t>현대기술투자㈜</t>
    <phoneticPr fontId="3" type="noConversion"/>
  </si>
  <si>
    <t>(2009.4.1.  보통주+우선주 기준, 단위:백만원, %)</t>
    <phoneticPr fontId="4" type="noConversion"/>
  </si>
  <si>
    <t>현대펀드(주)</t>
    <phoneticPr fontId="3" type="noConversion"/>
  </si>
  <si>
    <t>소 계</t>
    <phoneticPr fontId="3" type="noConversion"/>
  </si>
  <si>
    <t>총계</t>
    <phoneticPr fontId="3" type="noConversion"/>
  </si>
  <si>
    <t>㈜알덱스</t>
    <phoneticPr fontId="3" type="noConversion"/>
  </si>
  <si>
    <t>대경기계기술㈜</t>
    <phoneticPr fontId="3" type="noConversion"/>
  </si>
  <si>
    <t>금융보험계열사 
지분율</t>
    <phoneticPr fontId="4" type="noConversion"/>
  </si>
  <si>
    <t>삼성(5)</t>
    <phoneticPr fontId="4" type="noConversion"/>
  </si>
  <si>
    <t>에스케이(1)</t>
    <phoneticPr fontId="4" type="noConversion"/>
  </si>
  <si>
    <t>롯데(2)</t>
    <phoneticPr fontId="4" type="noConversion"/>
  </si>
  <si>
    <r>
      <rPr>
        <b/>
        <sz val="9"/>
        <rFont val="굴림"/>
        <family val="3"/>
        <charset val="129"/>
      </rPr>
      <t>현대중공업(2)</t>
    </r>
    <r>
      <rPr>
        <sz val="9"/>
        <rFont val="굴림"/>
        <family val="3"/>
        <charset val="129"/>
      </rPr>
      <t xml:space="preserve">
</t>
    </r>
    <phoneticPr fontId="4" type="noConversion"/>
  </si>
  <si>
    <t>금호아시아나(1)</t>
    <phoneticPr fontId="4" type="noConversion"/>
  </si>
  <si>
    <t>두산(1)</t>
    <phoneticPr fontId="3" type="noConversion"/>
  </si>
  <si>
    <t>한화(4)</t>
    <phoneticPr fontId="4" type="noConversion"/>
  </si>
  <si>
    <t>현대(1)</t>
    <phoneticPr fontId="4" type="noConversion"/>
  </si>
  <si>
    <t>동부(4)</t>
    <phoneticPr fontId="4" type="noConversion"/>
  </si>
  <si>
    <t>대한전선(1)</t>
    <phoneticPr fontId="3" type="noConversion"/>
  </si>
  <si>
    <t>효성(1)</t>
    <phoneticPr fontId="4" type="noConversion"/>
  </si>
  <si>
    <r>
      <rPr>
        <b/>
        <sz val="9"/>
        <rFont val="굴림"/>
        <family val="3"/>
        <charset val="129"/>
      </rPr>
      <t>코오롱(1)</t>
    </r>
    <r>
      <rPr>
        <sz val="9"/>
        <rFont val="굴림"/>
        <family val="3"/>
        <charset val="129"/>
      </rPr>
      <t/>
    </r>
    <phoneticPr fontId="3" type="noConversion"/>
  </si>
  <si>
    <r>
      <rPr>
        <b/>
        <sz val="9"/>
        <rFont val="굴림"/>
        <family val="3"/>
        <charset val="129"/>
      </rPr>
      <t>웅진(2)</t>
    </r>
    <r>
      <rPr>
        <sz val="9"/>
        <rFont val="굴림"/>
        <family val="3"/>
        <charset val="129"/>
      </rPr>
      <t/>
    </r>
    <phoneticPr fontId="3" type="noConversion"/>
  </si>
  <si>
    <t>동양(4)</t>
    <phoneticPr fontId="4" type="noConversion"/>
  </si>
  <si>
    <r>
      <rPr>
        <b/>
        <sz val="9"/>
        <rFont val="굴림"/>
        <family val="3"/>
        <charset val="129"/>
      </rPr>
      <t>한국투자금융(7)</t>
    </r>
    <r>
      <rPr>
        <sz val="9"/>
        <rFont val="굴림"/>
        <family val="3"/>
        <charset val="129"/>
      </rPr>
      <t/>
    </r>
    <phoneticPr fontId="4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</si>
</sst>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0.00_);[Red]\(0.00\)"/>
    <numFmt numFmtId="177" formatCode="#,##0_);[Red]\(#,##0\)"/>
    <numFmt numFmtId="178" formatCode="[=0]&quot;-&quot;;General"/>
    <numFmt numFmtId="179" formatCode="0.00_ 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8"/>
      <name val="맑은 고딕"/>
      <family val="3"/>
      <charset val="129"/>
    </font>
    <font>
      <sz val="7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b/>
      <sz val="9"/>
      <color indexed="8"/>
      <name val="굴림"/>
      <family val="3"/>
      <charset val="129"/>
    </font>
    <font>
      <sz val="9"/>
      <name val="굴림"/>
      <family val="3"/>
      <charset val="129"/>
    </font>
    <font>
      <sz val="9"/>
      <color indexed="8"/>
      <name val="굴림"/>
      <family val="3"/>
      <charset val="129"/>
    </font>
    <font>
      <sz val="8.5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41" fontId="5" fillId="0" borderId="0" xfId="1" applyFont="1" applyAlignment="1">
      <alignment vertical="center"/>
    </xf>
    <xf numFmtId="176" fontId="5" fillId="0" borderId="0" xfId="1" applyNumberFormat="1" applyFont="1" applyFill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7" fontId="12" fillId="0" borderId="5" xfId="0" applyNumberFormat="1" applyFont="1" applyFill="1" applyBorder="1" applyAlignment="1">
      <alignment horizontal="center" vertical="center" wrapText="1"/>
    </xf>
    <xf numFmtId="177" fontId="12" fillId="0" borderId="5" xfId="0" applyNumberFormat="1" applyFont="1" applyFill="1" applyBorder="1" applyAlignment="1">
      <alignment horizontal="right" vertical="center" wrapText="1" indent="1"/>
    </xf>
    <xf numFmtId="41" fontId="11" fillId="0" borderId="5" xfId="1" applyFont="1" applyFill="1" applyBorder="1" applyAlignment="1">
      <alignment horizontal="right" vertical="center" indent="1"/>
    </xf>
    <xf numFmtId="178" fontId="11" fillId="0" borderId="5" xfId="0" applyNumberFormat="1" applyFont="1" applyFill="1" applyBorder="1" applyAlignment="1">
      <alignment horizontal="right" vertical="center" indent="1"/>
    </xf>
    <xf numFmtId="177" fontId="12" fillId="0" borderId="7" xfId="0" applyNumberFormat="1" applyFont="1" applyFill="1" applyBorder="1" applyAlignment="1">
      <alignment horizontal="center" vertical="center" wrapText="1"/>
    </xf>
    <xf numFmtId="177" fontId="12" fillId="0" borderId="7" xfId="0" applyNumberFormat="1" applyFont="1" applyFill="1" applyBorder="1" applyAlignment="1">
      <alignment horizontal="right" vertical="center" wrapText="1" indent="1"/>
    </xf>
    <xf numFmtId="41" fontId="11" fillId="0" borderId="7" xfId="1" applyFont="1" applyFill="1" applyBorder="1" applyAlignment="1">
      <alignment horizontal="right" vertical="center" indent="1"/>
    </xf>
    <xf numFmtId="178" fontId="11" fillId="0" borderId="7" xfId="0" applyNumberFormat="1" applyFont="1" applyFill="1" applyBorder="1" applyAlignment="1">
      <alignment horizontal="right" vertical="center" indent="1"/>
    </xf>
    <xf numFmtId="177" fontId="12" fillId="0" borderId="9" xfId="0" applyNumberFormat="1" applyFont="1" applyFill="1" applyBorder="1" applyAlignment="1">
      <alignment horizontal="center" vertical="center" wrapText="1"/>
    </xf>
    <xf numFmtId="177" fontId="12" fillId="0" borderId="9" xfId="0" applyNumberFormat="1" applyFont="1" applyFill="1" applyBorder="1" applyAlignment="1">
      <alignment horizontal="right" vertical="center" wrapText="1" indent="1"/>
    </xf>
    <xf numFmtId="41" fontId="11" fillId="0" borderId="9" xfId="1" applyFont="1" applyFill="1" applyBorder="1" applyAlignment="1">
      <alignment horizontal="right" vertical="center" indent="1"/>
    </xf>
    <xf numFmtId="41" fontId="11" fillId="0" borderId="11" xfId="1" applyFont="1" applyFill="1" applyBorder="1" applyAlignment="1">
      <alignment horizontal="right" vertical="center" indent="1"/>
    </xf>
    <xf numFmtId="177" fontId="12" fillId="0" borderId="11" xfId="0" applyNumberFormat="1" applyFont="1" applyFill="1" applyBorder="1" applyAlignment="1">
      <alignment horizontal="center" vertical="center" wrapText="1"/>
    </xf>
    <xf numFmtId="177" fontId="12" fillId="0" borderId="11" xfId="0" applyNumberFormat="1" applyFont="1" applyFill="1" applyBorder="1" applyAlignment="1">
      <alignment horizontal="right" vertical="center" wrapText="1" indent="1"/>
    </xf>
    <xf numFmtId="178" fontId="11" fillId="0" borderId="11" xfId="0" applyNumberFormat="1" applyFont="1" applyFill="1" applyBorder="1" applyAlignment="1">
      <alignment horizontal="right" vertical="center" indent="1"/>
    </xf>
    <xf numFmtId="177" fontId="12" fillId="0" borderId="13" xfId="0" applyNumberFormat="1" applyFont="1" applyFill="1" applyBorder="1" applyAlignment="1">
      <alignment horizontal="center" vertical="center" wrapText="1"/>
    </xf>
    <xf numFmtId="177" fontId="12" fillId="0" borderId="13" xfId="0" applyNumberFormat="1" applyFont="1" applyFill="1" applyBorder="1" applyAlignment="1">
      <alignment horizontal="right" vertical="center" wrapText="1" indent="1"/>
    </xf>
    <xf numFmtId="41" fontId="11" fillId="0" borderId="13" xfId="1" applyFont="1" applyFill="1" applyBorder="1" applyAlignment="1">
      <alignment horizontal="right" vertical="center" indent="1"/>
    </xf>
    <xf numFmtId="178" fontId="11" fillId="0" borderId="13" xfId="0" applyNumberFormat="1" applyFont="1" applyFill="1" applyBorder="1" applyAlignment="1">
      <alignment horizontal="right" vertical="center" indent="1"/>
    </xf>
    <xf numFmtId="177" fontId="12" fillId="0" borderId="16" xfId="0" applyNumberFormat="1" applyFont="1" applyFill="1" applyBorder="1" applyAlignment="1">
      <alignment horizontal="center" vertical="center" wrapText="1"/>
    </xf>
    <xf numFmtId="177" fontId="12" fillId="0" borderId="16" xfId="0" applyNumberFormat="1" applyFont="1" applyFill="1" applyBorder="1" applyAlignment="1">
      <alignment horizontal="right" vertical="center" wrapText="1" indent="1"/>
    </xf>
    <xf numFmtId="178" fontId="11" fillId="0" borderId="16" xfId="0" applyNumberFormat="1" applyFont="1" applyFill="1" applyBorder="1" applyAlignment="1">
      <alignment horizontal="right" vertical="center" indent="1"/>
    </xf>
    <xf numFmtId="177" fontId="12" fillId="0" borderId="21" xfId="0" applyNumberFormat="1" applyFont="1" applyFill="1" applyBorder="1" applyAlignment="1">
      <alignment horizontal="center" vertical="center" wrapText="1"/>
    </xf>
    <xf numFmtId="177" fontId="12" fillId="0" borderId="21" xfId="0" applyNumberFormat="1" applyFont="1" applyFill="1" applyBorder="1" applyAlignment="1">
      <alignment horizontal="right" vertical="center" wrapText="1" indent="1"/>
    </xf>
    <xf numFmtId="178" fontId="11" fillId="0" borderId="21" xfId="0" applyNumberFormat="1" applyFont="1" applyFill="1" applyBorder="1" applyAlignment="1">
      <alignment horizontal="right" vertical="center" indent="1"/>
    </xf>
    <xf numFmtId="41" fontId="11" fillId="0" borderId="21" xfId="1" applyFont="1" applyFill="1" applyBorder="1" applyAlignment="1">
      <alignment horizontal="right" vertical="center" indent="1"/>
    </xf>
    <xf numFmtId="177" fontId="13" fillId="0" borderId="7" xfId="0" applyNumberFormat="1" applyFont="1" applyFill="1" applyBorder="1" applyAlignment="1">
      <alignment horizontal="center" vertical="center" wrapText="1"/>
    </xf>
    <xf numFmtId="177" fontId="12" fillId="0" borderId="19" xfId="0" applyNumberFormat="1" applyFont="1" applyFill="1" applyBorder="1" applyAlignment="1">
      <alignment horizontal="center" vertical="center" wrapText="1"/>
    </xf>
    <xf numFmtId="177" fontId="12" fillId="0" borderId="19" xfId="0" applyNumberFormat="1" applyFont="1" applyFill="1" applyBorder="1" applyAlignment="1">
      <alignment horizontal="right" vertical="center" wrapText="1" indent="1"/>
    </xf>
    <xf numFmtId="41" fontId="11" fillId="0" borderId="16" xfId="1" applyFont="1" applyFill="1" applyBorder="1" applyAlignment="1">
      <alignment horizontal="right" vertical="center" indent="1"/>
    </xf>
    <xf numFmtId="41" fontId="11" fillId="0" borderId="29" xfId="1" applyFont="1" applyFill="1" applyBorder="1" applyAlignment="1">
      <alignment horizontal="right" vertical="center" indent="1"/>
    </xf>
    <xf numFmtId="177" fontId="12" fillId="0" borderId="30" xfId="0" applyNumberFormat="1" applyFont="1" applyFill="1" applyBorder="1" applyAlignment="1">
      <alignment horizontal="center" vertical="center" wrapText="1"/>
    </xf>
    <xf numFmtId="179" fontId="11" fillId="0" borderId="16" xfId="0" applyNumberFormat="1" applyFont="1" applyFill="1" applyBorder="1" applyAlignment="1">
      <alignment horizontal="right" vertical="center" indent="1"/>
    </xf>
    <xf numFmtId="179" fontId="11" fillId="0" borderId="23" xfId="0" applyNumberFormat="1" applyFont="1" applyFill="1" applyBorder="1" applyAlignment="1">
      <alignment horizontal="right" vertical="center" indent="1"/>
    </xf>
    <xf numFmtId="179" fontId="11" fillId="0" borderId="9" xfId="0" applyNumberFormat="1" applyFont="1" applyFill="1" applyBorder="1" applyAlignment="1">
      <alignment horizontal="right" vertical="center" indent="1"/>
    </xf>
    <xf numFmtId="179" fontId="11" fillId="0" borderId="10" xfId="0" applyNumberFormat="1" applyFont="1" applyFill="1" applyBorder="1" applyAlignment="1">
      <alignment horizontal="right" vertical="center" indent="1"/>
    </xf>
    <xf numFmtId="179" fontId="11" fillId="0" borderId="6" xfId="0" applyNumberFormat="1" applyFont="1" applyFill="1" applyBorder="1" applyAlignment="1">
      <alignment horizontal="right" vertical="center" indent="1"/>
    </xf>
    <xf numFmtId="179" fontId="11" fillId="0" borderId="8" xfId="0" applyNumberFormat="1" applyFont="1" applyFill="1" applyBorder="1" applyAlignment="1">
      <alignment horizontal="right" vertical="center" indent="1"/>
    </xf>
    <xf numFmtId="179" fontId="11" fillId="0" borderId="14" xfId="0" applyNumberFormat="1" applyFont="1" applyFill="1" applyBorder="1" applyAlignment="1">
      <alignment horizontal="right" vertical="center" indent="1"/>
    </xf>
    <xf numFmtId="179" fontId="11" fillId="0" borderId="22" xfId="0" applyNumberFormat="1" applyFont="1" applyFill="1" applyBorder="1" applyAlignment="1">
      <alignment horizontal="right" vertical="center" indent="1"/>
    </xf>
    <xf numFmtId="179" fontId="11" fillId="0" borderId="12" xfId="0" applyNumberFormat="1" applyFont="1" applyFill="1" applyBorder="1" applyAlignment="1">
      <alignment horizontal="right" vertical="center" indent="1"/>
    </xf>
    <xf numFmtId="179" fontId="11" fillId="0" borderId="17" xfId="0" applyNumberFormat="1" applyFont="1" applyFill="1" applyBorder="1" applyAlignment="1">
      <alignment horizontal="right" vertical="center" indent="1"/>
    </xf>
    <xf numFmtId="41" fontId="2" fillId="0" borderId="0" xfId="1" applyFont="1" applyAlignment="1">
      <alignment horizontal="left" vertical="center"/>
    </xf>
    <xf numFmtId="177" fontId="9" fillId="2" borderId="2" xfId="0" applyNumberFormat="1" applyFont="1" applyFill="1" applyBorder="1" applyAlignment="1">
      <alignment horizontal="center" vertical="center" wrapText="1"/>
    </xf>
    <xf numFmtId="177" fontId="10" fillId="2" borderId="3" xfId="0" applyNumberFormat="1" applyFont="1" applyFill="1" applyBorder="1" applyAlignment="1">
      <alignment horizontal="center" vertical="center" wrapText="1"/>
    </xf>
    <xf numFmtId="41" fontId="9" fillId="2" borderId="3" xfId="1" applyFont="1" applyFill="1" applyBorder="1" applyAlignment="1">
      <alignment horizontal="center" vertical="center" wrapText="1"/>
    </xf>
    <xf numFmtId="178" fontId="9" fillId="2" borderId="3" xfId="0" applyNumberFormat="1" applyFont="1" applyFill="1" applyBorder="1" applyAlignment="1">
      <alignment horizontal="center" vertical="center" wrapText="1"/>
    </xf>
    <xf numFmtId="178" fontId="9" fillId="2" borderId="4" xfId="0" applyNumberFormat="1" applyFont="1" applyFill="1" applyBorder="1" applyAlignment="1">
      <alignment horizontal="center" vertical="center" wrapText="1"/>
    </xf>
    <xf numFmtId="177" fontId="11" fillId="2" borderId="31" xfId="0" applyNumberFormat="1" applyFont="1" applyFill="1" applyBorder="1" applyAlignment="1">
      <alignment horizontal="right" vertical="center" indent="1"/>
    </xf>
    <xf numFmtId="179" fontId="11" fillId="2" borderId="31" xfId="0" applyNumberFormat="1" applyFont="1" applyFill="1" applyBorder="1" applyAlignment="1">
      <alignment horizontal="right" vertical="center" indent="1"/>
    </xf>
    <xf numFmtId="179" fontId="11" fillId="2" borderId="32" xfId="0" applyNumberFormat="1" applyFont="1" applyFill="1" applyBorder="1" applyAlignment="1">
      <alignment horizontal="right" vertical="center" indent="1"/>
    </xf>
    <xf numFmtId="177" fontId="9" fillId="0" borderId="20" xfId="0" applyNumberFormat="1" applyFont="1" applyFill="1" applyBorder="1" applyAlignment="1">
      <alignment horizontal="center" vertical="center" wrapText="1"/>
    </xf>
    <xf numFmtId="177" fontId="11" fillId="0" borderId="18" xfId="0" applyNumberFormat="1" applyFont="1" applyFill="1" applyBorder="1" applyAlignment="1">
      <alignment horizontal="center" vertical="center" wrapText="1"/>
    </xf>
    <xf numFmtId="177" fontId="6" fillId="0" borderId="0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right" vertical="center"/>
    </xf>
    <xf numFmtId="177" fontId="9" fillId="0" borderId="24" xfId="0" applyNumberFormat="1" applyFont="1" applyFill="1" applyBorder="1" applyAlignment="1">
      <alignment horizontal="center" vertical="center" wrapText="1"/>
    </xf>
    <xf numFmtId="177" fontId="11" fillId="0" borderId="15" xfId="0" applyNumberFormat="1" applyFont="1" applyFill="1" applyBorder="1" applyAlignment="1">
      <alignment horizontal="center" vertical="center" wrapText="1"/>
    </xf>
    <xf numFmtId="177" fontId="11" fillId="0" borderId="20" xfId="0" applyNumberFormat="1" applyFont="1" applyFill="1" applyBorder="1" applyAlignment="1">
      <alignment horizontal="center" vertical="center" wrapText="1"/>
    </xf>
    <xf numFmtId="177" fontId="11" fillId="0" borderId="25" xfId="0" applyNumberFormat="1" applyFont="1" applyFill="1" applyBorder="1" applyAlignment="1">
      <alignment horizontal="center" vertical="center" wrapText="1"/>
    </xf>
    <xf numFmtId="177" fontId="11" fillId="0" borderId="26" xfId="0" applyNumberFormat="1" applyFont="1" applyFill="1" applyBorder="1" applyAlignment="1">
      <alignment horizontal="center" vertical="center" wrapText="1"/>
    </xf>
    <xf numFmtId="177" fontId="11" fillId="2" borderId="27" xfId="0" applyNumberFormat="1" applyFont="1" applyFill="1" applyBorder="1" applyAlignment="1">
      <alignment horizontal="center" vertical="center"/>
    </xf>
    <xf numFmtId="177" fontId="11" fillId="2" borderId="28" xfId="0" applyNumberFormat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CCFF33"/>
      <color rgb="FF99FF33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6"/>
  <sheetViews>
    <sheetView tabSelected="1" workbookViewId="0">
      <selection activeCell="E40" sqref="E40"/>
    </sheetView>
  </sheetViews>
  <sheetFormatPr defaultRowHeight="16.5"/>
  <cols>
    <col min="1" max="1" width="14.5" customWidth="1"/>
    <col min="2" max="2" width="23.25" customWidth="1"/>
    <col min="3" max="3" width="12.375" customWidth="1"/>
    <col min="4" max="4" width="11.375" customWidth="1"/>
    <col min="5" max="5" width="10.75" customWidth="1"/>
    <col min="6" max="6" width="13" customWidth="1"/>
    <col min="7" max="7" width="13.5" customWidth="1"/>
  </cols>
  <sheetData>
    <row r="1" spans="1:7">
      <c r="A1" s="46" t="s">
        <v>0</v>
      </c>
      <c r="B1" s="1"/>
      <c r="C1" s="2"/>
      <c r="D1" s="2"/>
      <c r="E1" s="2"/>
      <c r="F1" s="2"/>
      <c r="G1" s="2"/>
    </row>
    <row r="2" spans="1:7" ht="43.5" customHeight="1">
      <c r="A2" s="57" t="s">
        <v>13</v>
      </c>
      <c r="B2" s="57"/>
      <c r="C2" s="57"/>
      <c r="D2" s="57"/>
      <c r="E2" s="57"/>
      <c r="F2" s="57"/>
      <c r="G2" s="57"/>
    </row>
    <row r="3" spans="1:7" ht="17.25" thickBot="1">
      <c r="A3" s="3"/>
      <c r="B3" s="3"/>
      <c r="C3" s="3"/>
      <c r="D3" s="58" t="s">
        <v>101</v>
      </c>
      <c r="E3" s="58"/>
      <c r="F3" s="58"/>
      <c r="G3" s="58"/>
    </row>
    <row r="4" spans="1:7" ht="27" customHeight="1" thickBot="1">
      <c r="A4" s="47" t="s">
        <v>1</v>
      </c>
      <c r="B4" s="48" t="s">
        <v>2</v>
      </c>
      <c r="C4" s="48" t="s">
        <v>3</v>
      </c>
      <c r="D4" s="49" t="s">
        <v>4</v>
      </c>
      <c r="E4" s="50" t="s">
        <v>5</v>
      </c>
      <c r="F4" s="49" t="s">
        <v>14</v>
      </c>
      <c r="G4" s="51" t="s">
        <v>107</v>
      </c>
    </row>
    <row r="5" spans="1:7" ht="17.25" customHeight="1" thickTop="1">
      <c r="A5" s="59" t="s">
        <v>108</v>
      </c>
      <c r="B5" s="4" t="s">
        <v>15</v>
      </c>
      <c r="C5" s="5">
        <v>19081</v>
      </c>
      <c r="D5" s="6">
        <f>ROUND(C5*E5%,0)</f>
        <v>7001</v>
      </c>
      <c r="E5" s="7">
        <v>36.69</v>
      </c>
      <c r="F5" s="6">
        <f>ROUND(G5%*C5,0)</f>
        <v>925</v>
      </c>
      <c r="G5" s="40">
        <v>4.8499999999999996</v>
      </c>
    </row>
    <row r="6" spans="1:7">
      <c r="A6" s="60"/>
      <c r="B6" s="8" t="s">
        <v>16</v>
      </c>
      <c r="C6" s="9">
        <v>60000</v>
      </c>
      <c r="D6" s="10">
        <f t="shared" ref="D6:D97" si="0">ROUND(C6*E6%,0)</f>
        <v>51120</v>
      </c>
      <c r="E6" s="11">
        <v>85.2</v>
      </c>
      <c r="F6" s="10">
        <f>ROUND(G6%*C6,0)</f>
        <v>8880</v>
      </c>
      <c r="G6" s="41">
        <v>14.8</v>
      </c>
    </row>
    <row r="7" spans="1:7">
      <c r="A7" s="60"/>
      <c r="B7" s="8" t="s">
        <v>17</v>
      </c>
      <c r="C7" s="9">
        <v>10000</v>
      </c>
      <c r="D7" s="10">
        <f t="shared" si="0"/>
        <v>0</v>
      </c>
      <c r="E7" s="11">
        <v>0</v>
      </c>
      <c r="F7" s="10">
        <f>ROUND(G7%*C7,0)</f>
        <v>5000</v>
      </c>
      <c r="G7" s="41">
        <v>50</v>
      </c>
    </row>
    <row r="8" spans="1:7">
      <c r="A8" s="60"/>
      <c r="B8" s="8" t="s">
        <v>18</v>
      </c>
      <c r="C8" s="9">
        <v>19000</v>
      </c>
      <c r="D8" s="10">
        <f t="shared" si="0"/>
        <v>2096</v>
      </c>
      <c r="E8" s="11">
        <v>11.03</v>
      </c>
      <c r="F8" s="10">
        <f t="shared" ref="F8:F101" si="1">ROUND(G8%*C8,0)</f>
        <v>1813</v>
      </c>
      <c r="G8" s="41">
        <v>9.5399999999999991</v>
      </c>
    </row>
    <row r="9" spans="1:7">
      <c r="A9" s="60"/>
      <c r="B9" s="8" t="s">
        <v>19</v>
      </c>
      <c r="C9" s="9">
        <v>5000</v>
      </c>
      <c r="D9" s="10">
        <f t="shared" si="0"/>
        <v>0</v>
      </c>
      <c r="E9" s="11">
        <v>0</v>
      </c>
      <c r="F9" s="10">
        <f t="shared" si="1"/>
        <v>1500</v>
      </c>
      <c r="G9" s="41">
        <v>30</v>
      </c>
    </row>
    <row r="10" spans="1:7">
      <c r="A10" s="60"/>
      <c r="B10" s="8" t="s">
        <v>20</v>
      </c>
      <c r="C10" s="9">
        <v>23008</v>
      </c>
      <c r="D10" s="10">
        <f t="shared" si="0"/>
        <v>3509</v>
      </c>
      <c r="E10" s="11">
        <v>15.25</v>
      </c>
      <c r="F10" s="10">
        <f t="shared" si="1"/>
        <v>699</v>
      </c>
      <c r="G10" s="41">
        <v>3.04</v>
      </c>
    </row>
    <row r="11" spans="1:7">
      <c r="A11" s="60"/>
      <c r="B11" s="8" t="s">
        <v>21</v>
      </c>
      <c r="C11" s="9">
        <v>200000</v>
      </c>
      <c r="D11" s="10">
        <f t="shared" si="0"/>
        <v>10180</v>
      </c>
      <c r="E11" s="11">
        <v>5.09</v>
      </c>
      <c r="F11" s="10">
        <f t="shared" si="1"/>
        <v>22960</v>
      </c>
      <c r="G11" s="41">
        <v>11.48</v>
      </c>
    </row>
    <row r="12" spans="1:7">
      <c r="A12" s="60"/>
      <c r="B12" s="8" t="s">
        <v>22</v>
      </c>
      <c r="C12" s="9">
        <v>119350</v>
      </c>
      <c r="D12" s="10">
        <f t="shared" si="0"/>
        <v>36449</v>
      </c>
      <c r="E12" s="11">
        <v>30.54</v>
      </c>
      <c r="F12" s="10">
        <f t="shared" si="1"/>
        <v>2984</v>
      </c>
      <c r="G12" s="41">
        <v>2.5</v>
      </c>
    </row>
    <row r="13" spans="1:7">
      <c r="A13" s="60"/>
      <c r="B13" s="8" t="s">
        <v>23</v>
      </c>
      <c r="C13" s="9">
        <v>804332</v>
      </c>
      <c r="D13" s="10">
        <f t="shared" si="0"/>
        <v>57751</v>
      </c>
      <c r="E13" s="11">
        <v>7.18</v>
      </c>
      <c r="F13" s="10">
        <f t="shared" si="1"/>
        <v>49869</v>
      </c>
      <c r="G13" s="41">
        <v>6.2</v>
      </c>
    </row>
    <row r="14" spans="1:7">
      <c r="A14" s="60"/>
      <c r="B14" s="8" t="s">
        <v>24</v>
      </c>
      <c r="C14" s="9">
        <v>30000</v>
      </c>
      <c r="D14" s="10">
        <f t="shared" si="0"/>
        <v>24999</v>
      </c>
      <c r="E14" s="11">
        <v>83.33</v>
      </c>
      <c r="F14" s="10">
        <f t="shared" si="1"/>
        <v>5001</v>
      </c>
      <c r="G14" s="41">
        <v>16.670000000000002</v>
      </c>
    </row>
    <row r="15" spans="1:7">
      <c r="A15" s="60"/>
      <c r="B15" s="8" t="s">
        <v>25</v>
      </c>
      <c r="C15" s="9">
        <v>25000</v>
      </c>
      <c r="D15" s="10">
        <f t="shared" si="0"/>
        <v>0</v>
      </c>
      <c r="E15" s="11">
        <v>0</v>
      </c>
      <c r="F15" s="10">
        <f t="shared" si="1"/>
        <v>24000</v>
      </c>
      <c r="G15" s="41">
        <v>96</v>
      </c>
    </row>
    <row r="16" spans="1:7">
      <c r="A16" s="60"/>
      <c r="B16" s="8" t="s">
        <v>26</v>
      </c>
      <c r="C16" s="9">
        <v>12500</v>
      </c>
      <c r="D16" s="10">
        <f t="shared" si="0"/>
        <v>1685</v>
      </c>
      <c r="E16" s="11">
        <v>13.48</v>
      </c>
      <c r="F16" s="10">
        <f t="shared" si="1"/>
        <v>3205</v>
      </c>
      <c r="G16" s="41">
        <v>25.64</v>
      </c>
    </row>
    <row r="17" spans="1:7">
      <c r="A17" s="60"/>
      <c r="B17" s="8" t="s">
        <v>27</v>
      </c>
      <c r="C17" s="9">
        <v>235881</v>
      </c>
      <c r="D17" s="10">
        <f t="shared" si="0"/>
        <v>46421</v>
      </c>
      <c r="E17" s="11">
        <v>19.68</v>
      </c>
      <c r="F17" s="10">
        <f t="shared" si="1"/>
        <v>2713</v>
      </c>
      <c r="G17" s="41">
        <v>1.1499999999999999</v>
      </c>
    </row>
    <row r="18" spans="1:7">
      <c r="A18" s="60"/>
      <c r="B18" s="8" t="s">
        <v>28</v>
      </c>
      <c r="C18" s="9">
        <v>200000</v>
      </c>
      <c r="D18" s="10">
        <f t="shared" si="0"/>
        <v>38520</v>
      </c>
      <c r="E18" s="11">
        <v>19.260000000000002</v>
      </c>
      <c r="F18" s="10">
        <f t="shared" si="1"/>
        <v>3520</v>
      </c>
      <c r="G18" s="41">
        <v>1.76</v>
      </c>
    </row>
    <row r="19" spans="1:7">
      <c r="A19" s="60"/>
      <c r="B19" s="8" t="s">
        <v>29</v>
      </c>
      <c r="C19" s="9">
        <v>388003</v>
      </c>
      <c r="D19" s="10">
        <f t="shared" si="0"/>
        <v>88465</v>
      </c>
      <c r="E19" s="11">
        <v>22.8</v>
      </c>
      <c r="F19" s="10">
        <f t="shared" si="1"/>
        <v>0</v>
      </c>
      <c r="G19" s="41">
        <v>0</v>
      </c>
    </row>
    <row r="20" spans="1:7">
      <c r="A20" s="60"/>
      <c r="B20" s="8" t="s">
        <v>30</v>
      </c>
      <c r="C20" s="9">
        <v>897514</v>
      </c>
      <c r="D20" s="10">
        <f t="shared" si="0"/>
        <v>36080</v>
      </c>
      <c r="E20" s="11">
        <v>4.0199999999999996</v>
      </c>
      <c r="F20" s="10">
        <f t="shared" si="1"/>
        <v>68570</v>
      </c>
      <c r="G20" s="41">
        <v>7.64</v>
      </c>
    </row>
    <row r="21" spans="1:7">
      <c r="A21" s="60"/>
      <c r="B21" s="8" t="s">
        <v>31</v>
      </c>
      <c r="C21" s="9">
        <v>129000</v>
      </c>
      <c r="D21" s="10">
        <f t="shared" si="0"/>
        <v>41254</v>
      </c>
      <c r="E21" s="11">
        <v>31.98</v>
      </c>
      <c r="F21" s="10">
        <f t="shared" si="1"/>
        <v>4025</v>
      </c>
      <c r="G21" s="41">
        <v>3.12</v>
      </c>
    </row>
    <row r="22" spans="1:7">
      <c r="A22" s="60"/>
      <c r="B22" s="8" t="s">
        <v>32</v>
      </c>
      <c r="C22" s="9">
        <v>1154951</v>
      </c>
      <c r="D22" s="10">
        <f t="shared" si="0"/>
        <v>241038</v>
      </c>
      <c r="E22" s="11">
        <v>20.87</v>
      </c>
      <c r="F22" s="10">
        <f t="shared" si="1"/>
        <v>39037</v>
      </c>
      <c r="G22" s="41">
        <v>3.38</v>
      </c>
    </row>
    <row r="23" spans="1:7">
      <c r="A23" s="60"/>
      <c r="B23" s="8" t="s">
        <v>33</v>
      </c>
      <c r="C23" s="9">
        <v>346154</v>
      </c>
      <c r="D23" s="10">
        <f t="shared" si="0"/>
        <v>935</v>
      </c>
      <c r="E23" s="11">
        <v>0.27</v>
      </c>
      <c r="F23" s="10">
        <f t="shared" si="1"/>
        <v>82419</v>
      </c>
      <c r="G23" s="41">
        <v>23.81</v>
      </c>
    </row>
    <row r="24" spans="1:7">
      <c r="A24" s="60"/>
      <c r="B24" s="8" t="s">
        <v>34</v>
      </c>
      <c r="C24" s="9">
        <v>614794</v>
      </c>
      <c r="D24" s="10">
        <f t="shared" si="0"/>
        <v>253971</v>
      </c>
      <c r="E24" s="11">
        <v>41.31</v>
      </c>
      <c r="F24" s="10">
        <f t="shared" si="1"/>
        <v>162367</v>
      </c>
      <c r="G24" s="41">
        <v>26.41</v>
      </c>
    </row>
    <row r="25" spans="1:7">
      <c r="A25" s="60"/>
      <c r="B25" s="8" t="s">
        <v>35</v>
      </c>
      <c r="C25" s="9">
        <v>176586</v>
      </c>
      <c r="D25" s="10">
        <f t="shared" si="0"/>
        <v>75296</v>
      </c>
      <c r="E25" s="11">
        <v>42.64</v>
      </c>
      <c r="F25" s="10">
        <f t="shared" si="1"/>
        <v>18</v>
      </c>
      <c r="G25" s="41">
        <v>0.01</v>
      </c>
    </row>
    <row r="26" spans="1:7">
      <c r="A26" s="60"/>
      <c r="B26" s="8" t="s">
        <v>36</v>
      </c>
      <c r="C26" s="9">
        <v>265650</v>
      </c>
      <c r="D26" s="10">
        <f t="shared" si="0"/>
        <v>80147</v>
      </c>
      <c r="E26" s="11">
        <v>30.17</v>
      </c>
      <c r="F26" s="10">
        <f t="shared" si="1"/>
        <v>8926</v>
      </c>
      <c r="G26" s="41">
        <v>3.36</v>
      </c>
    </row>
    <row r="27" spans="1:7">
      <c r="A27" s="60"/>
      <c r="B27" s="8" t="s">
        <v>37</v>
      </c>
      <c r="C27" s="9">
        <v>93430</v>
      </c>
      <c r="D27" s="10">
        <f t="shared" si="0"/>
        <v>3625</v>
      </c>
      <c r="E27" s="11">
        <v>3.88</v>
      </c>
      <c r="F27" s="10">
        <f t="shared" si="1"/>
        <v>67195</v>
      </c>
      <c r="G27" s="41">
        <v>71.92</v>
      </c>
    </row>
    <row r="28" spans="1:7">
      <c r="A28" s="60"/>
      <c r="B28" s="8" t="s">
        <v>38</v>
      </c>
      <c r="C28" s="9">
        <v>1100</v>
      </c>
      <c r="D28" s="10">
        <f t="shared" si="0"/>
        <v>0</v>
      </c>
      <c r="E28" s="11">
        <v>0</v>
      </c>
      <c r="F28" s="10">
        <f t="shared" si="1"/>
        <v>1065</v>
      </c>
      <c r="G28" s="41">
        <v>96.79</v>
      </c>
    </row>
    <row r="29" spans="1:7">
      <c r="A29" s="60"/>
      <c r="B29" s="19" t="s">
        <v>39</v>
      </c>
      <c r="C29" s="20">
        <v>25283</v>
      </c>
      <c r="D29" s="10">
        <f t="shared" si="0"/>
        <v>0</v>
      </c>
      <c r="E29" s="22">
        <v>0</v>
      </c>
      <c r="F29" s="10">
        <f t="shared" si="1"/>
        <v>3603</v>
      </c>
      <c r="G29" s="42">
        <v>14.25</v>
      </c>
    </row>
    <row r="30" spans="1:7">
      <c r="A30" s="60"/>
      <c r="B30" s="19" t="s">
        <v>40</v>
      </c>
      <c r="C30" s="20">
        <v>200</v>
      </c>
      <c r="D30" s="10">
        <f t="shared" si="0"/>
        <v>0</v>
      </c>
      <c r="E30" s="22">
        <v>0</v>
      </c>
      <c r="F30" s="10">
        <f t="shared" si="1"/>
        <v>200</v>
      </c>
      <c r="G30" s="42">
        <v>100</v>
      </c>
    </row>
    <row r="31" spans="1:7">
      <c r="A31" s="60"/>
      <c r="B31" s="8" t="s">
        <v>41</v>
      </c>
      <c r="C31" s="9">
        <v>250000</v>
      </c>
      <c r="D31" s="10">
        <f t="shared" si="0"/>
        <v>0</v>
      </c>
      <c r="E31" s="11">
        <v>0</v>
      </c>
      <c r="F31" s="10">
        <f t="shared" si="1"/>
        <v>12275</v>
      </c>
      <c r="G31" s="41">
        <v>4.91</v>
      </c>
    </row>
    <row r="32" spans="1:7">
      <c r="A32" s="56"/>
      <c r="B32" s="31" t="s">
        <v>103</v>
      </c>
      <c r="C32" s="32">
        <f>SUM(C5:C31)</f>
        <v>6105817</v>
      </c>
      <c r="D32" s="32">
        <f>SUM(D5:D31)</f>
        <v>1100542</v>
      </c>
      <c r="E32" s="36">
        <f>D32/C32*100</f>
        <v>18.024483865140407</v>
      </c>
      <c r="F32" s="33">
        <f>SUM(F5:F31)</f>
        <v>582769</v>
      </c>
      <c r="G32" s="37">
        <f>F32/C32*100</f>
        <v>9.54448847713582</v>
      </c>
    </row>
    <row r="33" spans="1:7">
      <c r="A33" s="55" t="s">
        <v>109</v>
      </c>
      <c r="B33" s="26" t="s">
        <v>42</v>
      </c>
      <c r="C33" s="27">
        <v>3000</v>
      </c>
      <c r="D33" s="29">
        <f t="shared" si="0"/>
        <v>1500</v>
      </c>
      <c r="E33" s="28">
        <v>50</v>
      </c>
      <c r="F33" s="29">
        <f t="shared" si="1"/>
        <v>1200</v>
      </c>
      <c r="G33" s="43">
        <v>40</v>
      </c>
    </row>
    <row r="34" spans="1:7">
      <c r="A34" s="56"/>
      <c r="B34" s="12" t="s">
        <v>103</v>
      </c>
      <c r="C34" s="13">
        <f>C33</f>
        <v>3000</v>
      </c>
      <c r="D34" s="13">
        <f t="shared" ref="D34:F34" si="2">D33</f>
        <v>1500</v>
      </c>
      <c r="E34" s="13">
        <f t="shared" si="2"/>
        <v>50</v>
      </c>
      <c r="F34" s="13">
        <f t="shared" si="2"/>
        <v>1200</v>
      </c>
      <c r="G34" s="39">
        <f>G33</f>
        <v>40</v>
      </c>
    </row>
    <row r="35" spans="1:7" ht="16.5" customHeight="1">
      <c r="A35" s="55" t="s">
        <v>110</v>
      </c>
      <c r="B35" s="16" t="s">
        <v>98</v>
      </c>
      <c r="C35" s="17">
        <v>378209</v>
      </c>
      <c r="D35" s="15">
        <f t="shared" si="0"/>
        <v>358542</v>
      </c>
      <c r="E35" s="18">
        <v>94.8</v>
      </c>
      <c r="F35" s="15">
        <f t="shared" si="1"/>
        <v>17360</v>
      </c>
      <c r="G35" s="44">
        <v>4.59</v>
      </c>
    </row>
    <row r="36" spans="1:7">
      <c r="A36" s="60"/>
      <c r="B36" s="23" t="s">
        <v>99</v>
      </c>
      <c r="C36" s="24">
        <v>6786</v>
      </c>
      <c r="D36" s="6">
        <f t="shared" si="0"/>
        <v>1918</v>
      </c>
      <c r="E36" s="25">
        <v>28.27</v>
      </c>
      <c r="F36" s="6">
        <f t="shared" si="1"/>
        <v>108</v>
      </c>
      <c r="G36" s="45">
        <v>1.59</v>
      </c>
    </row>
    <row r="37" spans="1:7">
      <c r="A37" s="60"/>
      <c r="B37" s="8" t="s">
        <v>43</v>
      </c>
      <c r="C37" s="9">
        <v>1773</v>
      </c>
      <c r="D37" s="10">
        <f t="shared" si="0"/>
        <v>1558</v>
      </c>
      <c r="E37" s="11">
        <v>87.87</v>
      </c>
      <c r="F37" s="10">
        <f t="shared" si="1"/>
        <v>51</v>
      </c>
      <c r="G37" s="41">
        <v>2.9</v>
      </c>
    </row>
    <row r="38" spans="1:7">
      <c r="A38" s="56"/>
      <c r="B38" s="23" t="s">
        <v>103</v>
      </c>
      <c r="C38" s="24">
        <f>SUM(C35:C37)</f>
        <v>386768</v>
      </c>
      <c r="D38" s="24">
        <f>SUM(D35:D37)</f>
        <v>362018</v>
      </c>
      <c r="E38" s="36">
        <f>D38/C38*100</f>
        <v>93.60081495883837</v>
      </c>
      <c r="F38" s="33">
        <f>SUM(F35:F37)</f>
        <v>17519</v>
      </c>
      <c r="G38" s="37">
        <f>F38/C38*100</f>
        <v>4.5295887974186071</v>
      </c>
    </row>
    <row r="39" spans="1:7" ht="16.5" customHeight="1">
      <c r="A39" s="61" t="s">
        <v>111</v>
      </c>
      <c r="B39" s="16" t="s">
        <v>44</v>
      </c>
      <c r="C39" s="27">
        <v>34408</v>
      </c>
      <c r="D39" s="29">
        <f t="shared" si="0"/>
        <v>2605</v>
      </c>
      <c r="E39" s="28">
        <v>7.57</v>
      </c>
      <c r="F39" s="29">
        <f t="shared" si="1"/>
        <v>31796</v>
      </c>
      <c r="G39" s="43">
        <v>92.41</v>
      </c>
    </row>
    <row r="40" spans="1:7">
      <c r="A40" s="60"/>
      <c r="B40" s="23" t="s">
        <v>100</v>
      </c>
      <c r="C40" s="9">
        <v>30000</v>
      </c>
      <c r="D40" s="10">
        <f t="shared" si="0"/>
        <v>0</v>
      </c>
      <c r="E40" s="11">
        <v>0</v>
      </c>
      <c r="F40" s="10">
        <f t="shared" si="1"/>
        <v>20514</v>
      </c>
      <c r="G40" s="41">
        <v>68.38</v>
      </c>
    </row>
    <row r="41" spans="1:7">
      <c r="A41" s="60"/>
      <c r="B41" s="19" t="s">
        <v>6</v>
      </c>
      <c r="C41" s="20">
        <v>23000</v>
      </c>
      <c r="D41" s="21">
        <f t="shared" si="0"/>
        <v>0</v>
      </c>
      <c r="E41" s="22">
        <v>0</v>
      </c>
      <c r="F41" s="21">
        <f t="shared" si="1"/>
        <v>15001</v>
      </c>
      <c r="G41" s="42">
        <v>65.22</v>
      </c>
    </row>
    <row r="42" spans="1:7">
      <c r="A42" s="56"/>
      <c r="B42" s="19" t="s">
        <v>103</v>
      </c>
      <c r="C42" s="13">
        <f>SUM(C39:C41)</f>
        <v>87408</v>
      </c>
      <c r="D42" s="13">
        <f>SUM(D39:D41)</f>
        <v>2605</v>
      </c>
      <c r="E42" s="38">
        <f>D42/C42*100</f>
        <v>2.9802764049057293</v>
      </c>
      <c r="F42" s="14">
        <f>SUM(F39:F41)</f>
        <v>67311</v>
      </c>
      <c r="G42" s="39">
        <f>F42/C42*100</f>
        <v>77.007825370675448</v>
      </c>
    </row>
    <row r="43" spans="1:7" ht="16.5" customHeight="1">
      <c r="A43" s="55" t="s">
        <v>112</v>
      </c>
      <c r="B43" s="16" t="s">
        <v>7</v>
      </c>
      <c r="C43" s="5">
        <v>1628594</v>
      </c>
      <c r="D43" s="33">
        <f t="shared" si="0"/>
        <v>513821</v>
      </c>
      <c r="E43" s="25">
        <v>31.55</v>
      </c>
      <c r="F43" s="33">
        <f t="shared" si="1"/>
        <v>16286</v>
      </c>
      <c r="G43" s="40">
        <v>1</v>
      </c>
    </row>
    <row r="44" spans="1:7">
      <c r="A44" s="60"/>
      <c r="B44" s="19" t="s">
        <v>8</v>
      </c>
      <c r="C44" s="20">
        <v>200884</v>
      </c>
      <c r="D44" s="21">
        <f t="shared" si="0"/>
        <v>99397</v>
      </c>
      <c r="E44" s="22">
        <v>49.48</v>
      </c>
      <c r="F44" s="21">
        <f t="shared" si="1"/>
        <v>3696</v>
      </c>
      <c r="G44" s="42">
        <v>1.84</v>
      </c>
    </row>
    <row r="45" spans="1:7">
      <c r="A45" s="56"/>
      <c r="B45" s="12" t="s">
        <v>103</v>
      </c>
      <c r="C45" s="13">
        <f>SUM(C43:C44)</f>
        <v>1829478</v>
      </c>
      <c r="D45" s="13">
        <f>SUM(D43:D44)</f>
        <v>613218</v>
      </c>
      <c r="E45" s="38">
        <f>D45/C45*100</f>
        <v>33.518741411484584</v>
      </c>
      <c r="F45" s="14">
        <f>SUM(F43:F44)</f>
        <v>19982</v>
      </c>
      <c r="G45" s="39">
        <f>F45/C45*100</f>
        <v>1.0922241207601295</v>
      </c>
    </row>
    <row r="46" spans="1:7">
      <c r="A46" s="55" t="s">
        <v>113</v>
      </c>
      <c r="B46" s="23" t="s">
        <v>45</v>
      </c>
      <c r="C46" s="24">
        <v>4000</v>
      </c>
      <c r="D46" s="33">
        <f t="shared" si="0"/>
        <v>0</v>
      </c>
      <c r="E46" s="25">
        <v>0</v>
      </c>
      <c r="F46" s="33">
        <f t="shared" si="1"/>
        <v>3913</v>
      </c>
      <c r="G46" s="45">
        <v>97.82</v>
      </c>
    </row>
    <row r="47" spans="1:7">
      <c r="A47" s="56"/>
      <c r="B47" s="12" t="s">
        <v>103</v>
      </c>
      <c r="C47" s="13">
        <f>C46</f>
        <v>4000</v>
      </c>
      <c r="D47" s="13">
        <f t="shared" ref="D47:F47" si="3">D46</f>
        <v>0</v>
      </c>
      <c r="E47" s="13">
        <f t="shared" si="3"/>
        <v>0</v>
      </c>
      <c r="F47" s="13">
        <f t="shared" si="3"/>
        <v>3913</v>
      </c>
      <c r="G47" s="39">
        <f>G46</f>
        <v>97.82</v>
      </c>
    </row>
    <row r="48" spans="1:7" ht="16.5" customHeight="1">
      <c r="A48" s="55" t="s">
        <v>114</v>
      </c>
      <c r="B48" s="16" t="s">
        <v>46</v>
      </c>
      <c r="C48" s="17">
        <v>103000</v>
      </c>
      <c r="D48" s="15">
        <f t="shared" si="0"/>
        <v>96769</v>
      </c>
      <c r="E48" s="18">
        <v>93.95</v>
      </c>
      <c r="F48" s="15">
        <f t="shared" si="1"/>
        <v>6232</v>
      </c>
      <c r="G48" s="44">
        <v>6.05</v>
      </c>
    </row>
    <row r="49" spans="1:7">
      <c r="A49" s="60"/>
      <c r="B49" s="8" t="s">
        <v>47</v>
      </c>
      <c r="C49" s="9">
        <v>10000</v>
      </c>
      <c r="D49" s="10">
        <f t="shared" si="0"/>
        <v>0</v>
      </c>
      <c r="E49" s="11">
        <v>0</v>
      </c>
      <c r="F49" s="10">
        <f t="shared" si="1"/>
        <v>10000</v>
      </c>
      <c r="G49" s="41">
        <v>100</v>
      </c>
    </row>
    <row r="50" spans="1:7">
      <c r="A50" s="60"/>
      <c r="B50" s="8" t="s">
        <v>48</v>
      </c>
      <c r="C50" s="9">
        <v>500</v>
      </c>
      <c r="D50" s="10">
        <f t="shared" si="0"/>
        <v>0</v>
      </c>
      <c r="E50" s="11">
        <v>0</v>
      </c>
      <c r="F50" s="10">
        <f t="shared" si="1"/>
        <v>500</v>
      </c>
      <c r="G50" s="41">
        <v>100</v>
      </c>
    </row>
    <row r="51" spans="1:7">
      <c r="A51" s="60"/>
      <c r="B51" s="8" t="s">
        <v>49</v>
      </c>
      <c r="C51" s="9">
        <v>1000</v>
      </c>
      <c r="D51" s="10">
        <f t="shared" si="0"/>
        <v>0</v>
      </c>
      <c r="E51" s="11">
        <v>0</v>
      </c>
      <c r="F51" s="10">
        <f t="shared" si="1"/>
        <v>1000</v>
      </c>
      <c r="G51" s="41">
        <v>100</v>
      </c>
    </row>
    <row r="52" spans="1:7">
      <c r="A52" s="60"/>
      <c r="B52" s="8" t="s">
        <v>50</v>
      </c>
      <c r="C52" s="9">
        <v>133872</v>
      </c>
      <c r="D52" s="10">
        <f t="shared" si="0"/>
        <v>59533</v>
      </c>
      <c r="E52" s="11">
        <v>44.47</v>
      </c>
      <c r="F52" s="10">
        <f t="shared" si="1"/>
        <v>3976</v>
      </c>
      <c r="G52" s="41">
        <v>2.97</v>
      </c>
    </row>
    <row r="53" spans="1:7">
      <c r="A53" s="60"/>
      <c r="B53" s="8" t="s">
        <v>51</v>
      </c>
      <c r="C53" s="9">
        <v>20000</v>
      </c>
      <c r="D53" s="10">
        <f t="shared" si="0"/>
        <v>3420</v>
      </c>
      <c r="E53" s="11">
        <v>17.100000000000001</v>
      </c>
      <c r="F53" s="10">
        <f t="shared" si="1"/>
        <v>15200</v>
      </c>
      <c r="G53" s="41">
        <v>76</v>
      </c>
    </row>
    <row r="54" spans="1:7">
      <c r="A54" s="60"/>
      <c r="B54" s="8" t="s">
        <v>52</v>
      </c>
      <c r="C54" s="9">
        <v>152386</v>
      </c>
      <c r="D54" s="10">
        <f t="shared" si="0"/>
        <v>0</v>
      </c>
      <c r="E54" s="11">
        <v>0</v>
      </c>
      <c r="F54" s="10">
        <f t="shared" si="1"/>
        <v>91188</v>
      </c>
      <c r="G54" s="41">
        <v>59.84</v>
      </c>
    </row>
    <row r="55" spans="1:7">
      <c r="A55" s="60"/>
      <c r="B55" s="19" t="s">
        <v>53</v>
      </c>
      <c r="C55" s="20">
        <v>30000</v>
      </c>
      <c r="D55" s="21">
        <f t="shared" si="0"/>
        <v>0</v>
      </c>
      <c r="E55" s="22">
        <v>0</v>
      </c>
      <c r="F55" s="21">
        <f t="shared" si="1"/>
        <v>30000</v>
      </c>
      <c r="G55" s="42">
        <v>100</v>
      </c>
    </row>
    <row r="56" spans="1:7">
      <c r="A56" s="56"/>
      <c r="B56" s="12" t="s">
        <v>103</v>
      </c>
      <c r="C56" s="13">
        <f>SUM(C48:C55)</f>
        <v>450758</v>
      </c>
      <c r="D56" s="13">
        <f>SUM(D48:D55)</f>
        <v>159722</v>
      </c>
      <c r="E56" s="38">
        <f>D56/C56*100</f>
        <v>35.434091020015174</v>
      </c>
      <c r="F56" s="14">
        <f>SUM(F48:F55)</f>
        <v>158096</v>
      </c>
      <c r="G56" s="39">
        <f>F56/C56*100</f>
        <v>35.073365309101554</v>
      </c>
    </row>
    <row r="57" spans="1:7" ht="16.5" customHeight="1">
      <c r="A57" s="55" t="s">
        <v>115</v>
      </c>
      <c r="B57" s="16" t="s">
        <v>9</v>
      </c>
      <c r="C57" s="17">
        <v>10000</v>
      </c>
      <c r="D57" s="15">
        <f>ROUND(C57*E57%,0)</f>
        <v>4510</v>
      </c>
      <c r="E57" s="18">
        <v>45.1</v>
      </c>
      <c r="F57" s="15">
        <f>ROUND(G57%*C57,0)</f>
        <v>1000</v>
      </c>
      <c r="G57" s="44">
        <v>10</v>
      </c>
    </row>
    <row r="58" spans="1:7">
      <c r="A58" s="60"/>
      <c r="B58" s="8" t="s">
        <v>10</v>
      </c>
      <c r="C58" s="9">
        <v>48835</v>
      </c>
      <c r="D58" s="10">
        <f>ROUND(C58*E58%,0)</f>
        <v>24725</v>
      </c>
      <c r="E58" s="11">
        <v>50.63</v>
      </c>
      <c r="F58" s="10">
        <f>ROUND(G58%*C58,0)</f>
        <v>2032</v>
      </c>
      <c r="G58" s="41">
        <v>4.16</v>
      </c>
    </row>
    <row r="59" spans="1:7">
      <c r="A59" s="60"/>
      <c r="B59" s="19" t="s">
        <v>102</v>
      </c>
      <c r="C59" s="20">
        <v>30000</v>
      </c>
      <c r="D59" s="21">
        <v>0</v>
      </c>
      <c r="E59" s="22">
        <v>0</v>
      </c>
      <c r="F59" s="21">
        <v>30000</v>
      </c>
      <c r="G59" s="42">
        <v>100</v>
      </c>
    </row>
    <row r="60" spans="1:7">
      <c r="A60" s="60"/>
      <c r="B60" s="19" t="s">
        <v>11</v>
      </c>
      <c r="C60" s="20">
        <v>35663</v>
      </c>
      <c r="D60" s="21">
        <f>ROUND(C60*E60%,0)</f>
        <v>7257</v>
      </c>
      <c r="E60" s="22">
        <v>20.350000000000001</v>
      </c>
      <c r="F60" s="21">
        <f>ROUND(G60%*C60,0)</f>
        <v>1780</v>
      </c>
      <c r="G60" s="42">
        <v>4.99</v>
      </c>
    </row>
    <row r="61" spans="1:7">
      <c r="A61" s="56"/>
      <c r="B61" s="12" t="s">
        <v>103</v>
      </c>
      <c r="C61" s="13">
        <f>SUM(C57:C60)</f>
        <v>124498</v>
      </c>
      <c r="D61" s="13">
        <f>SUM(D57:D60)</f>
        <v>36492</v>
      </c>
      <c r="E61" s="38">
        <f>D61/C61*100</f>
        <v>29.311314237979722</v>
      </c>
      <c r="F61" s="14">
        <f>SUM(F57:F60)</f>
        <v>34812</v>
      </c>
      <c r="G61" s="39">
        <f>F61/C61*100</f>
        <v>27.961894970200323</v>
      </c>
    </row>
    <row r="62" spans="1:7" ht="16.5" customHeight="1">
      <c r="A62" s="55" t="s">
        <v>116</v>
      </c>
      <c r="B62" s="16" t="s">
        <v>54</v>
      </c>
      <c r="C62" s="17">
        <v>20862</v>
      </c>
      <c r="D62" s="15">
        <f t="shared" si="0"/>
        <v>4583</v>
      </c>
      <c r="E62" s="18">
        <v>21.97</v>
      </c>
      <c r="F62" s="15">
        <f t="shared" si="1"/>
        <v>6081</v>
      </c>
      <c r="G62" s="44">
        <v>29.15</v>
      </c>
    </row>
    <row r="63" spans="1:7">
      <c r="A63" s="60"/>
      <c r="B63" s="8" t="s">
        <v>55</v>
      </c>
      <c r="C63" s="9">
        <v>10100</v>
      </c>
      <c r="D63" s="10">
        <f t="shared" si="0"/>
        <v>9600</v>
      </c>
      <c r="E63" s="11">
        <v>95.05</v>
      </c>
      <c r="F63" s="10">
        <f t="shared" si="1"/>
        <v>500</v>
      </c>
      <c r="G63" s="41">
        <v>4.95</v>
      </c>
    </row>
    <row r="64" spans="1:7">
      <c r="A64" s="60"/>
      <c r="B64" s="8" t="s">
        <v>56</v>
      </c>
      <c r="C64" s="9">
        <v>186701</v>
      </c>
      <c r="D64" s="10">
        <f t="shared" si="0"/>
        <v>61555</v>
      </c>
      <c r="E64" s="11">
        <v>32.97</v>
      </c>
      <c r="F64" s="10">
        <f t="shared" si="1"/>
        <v>691</v>
      </c>
      <c r="G64" s="41">
        <v>0.37</v>
      </c>
    </row>
    <row r="65" spans="1:7">
      <c r="A65" s="60"/>
      <c r="B65" s="8" t="s">
        <v>57</v>
      </c>
      <c r="C65" s="9">
        <v>125664</v>
      </c>
      <c r="D65" s="10">
        <f t="shared" si="0"/>
        <v>12504</v>
      </c>
      <c r="E65" s="11">
        <v>9.9499999999999993</v>
      </c>
      <c r="F65" s="10">
        <f t="shared" si="1"/>
        <v>25271</v>
      </c>
      <c r="G65" s="41">
        <v>20.11</v>
      </c>
    </row>
    <row r="66" spans="1:7">
      <c r="A66" s="60"/>
      <c r="B66" s="8" t="s">
        <v>58</v>
      </c>
      <c r="C66" s="9">
        <v>145341</v>
      </c>
      <c r="D66" s="10">
        <f t="shared" si="0"/>
        <v>41524</v>
      </c>
      <c r="E66" s="11">
        <v>28.57</v>
      </c>
      <c r="F66" s="10">
        <f t="shared" si="1"/>
        <v>93411</v>
      </c>
      <c r="G66" s="41">
        <v>64.27</v>
      </c>
    </row>
    <row r="67" spans="1:7">
      <c r="A67" s="60"/>
      <c r="B67" s="8" t="s">
        <v>59</v>
      </c>
      <c r="C67" s="9">
        <v>1000</v>
      </c>
      <c r="D67" s="10">
        <f t="shared" si="0"/>
        <v>0</v>
      </c>
      <c r="E67" s="11">
        <v>0</v>
      </c>
      <c r="F67" s="10">
        <f t="shared" si="1"/>
        <v>1000</v>
      </c>
      <c r="G67" s="41">
        <v>100</v>
      </c>
    </row>
    <row r="68" spans="1:7">
      <c r="A68" s="60"/>
      <c r="B68" s="8" t="s">
        <v>60</v>
      </c>
      <c r="C68" s="9">
        <v>30000</v>
      </c>
      <c r="D68" s="10">
        <f t="shared" si="0"/>
        <v>0</v>
      </c>
      <c r="E68" s="11">
        <v>0</v>
      </c>
      <c r="F68" s="10">
        <f t="shared" si="1"/>
        <v>16599</v>
      </c>
      <c r="G68" s="41">
        <v>55.33</v>
      </c>
    </row>
    <row r="69" spans="1:7">
      <c r="A69" s="60"/>
      <c r="B69" s="8" t="s">
        <v>61</v>
      </c>
      <c r="C69" s="9">
        <v>209642</v>
      </c>
      <c r="D69" s="10">
        <f t="shared" si="0"/>
        <v>47169</v>
      </c>
      <c r="E69" s="11">
        <v>22.5</v>
      </c>
      <c r="F69" s="10">
        <f t="shared" si="1"/>
        <v>12914</v>
      </c>
      <c r="G69" s="41">
        <v>6.16</v>
      </c>
    </row>
    <row r="70" spans="1:7">
      <c r="A70" s="60"/>
      <c r="B70" s="19" t="s">
        <v>62</v>
      </c>
      <c r="C70" s="20">
        <v>212117</v>
      </c>
      <c r="D70" s="21">
        <f t="shared" si="0"/>
        <v>17266</v>
      </c>
      <c r="E70" s="22">
        <v>8.14</v>
      </c>
      <c r="F70" s="21">
        <f t="shared" si="1"/>
        <v>42275</v>
      </c>
      <c r="G70" s="42">
        <v>19.93</v>
      </c>
    </row>
    <row r="71" spans="1:7">
      <c r="A71" s="56"/>
      <c r="B71" s="12" t="s">
        <v>103</v>
      </c>
      <c r="C71" s="13">
        <f>SUM(C62:C70)</f>
        <v>941427</v>
      </c>
      <c r="D71" s="13">
        <f>SUM(D62:D70)</f>
        <v>194201</v>
      </c>
      <c r="E71" s="38">
        <f>D71/C71*100</f>
        <v>20.628365237028468</v>
      </c>
      <c r="F71" s="14">
        <f>SUM(F62:F70)</f>
        <v>198742</v>
      </c>
      <c r="G71" s="39">
        <f>F71/C71*100</f>
        <v>21.110718090728227</v>
      </c>
    </row>
    <row r="72" spans="1:7" ht="16.5" customHeight="1">
      <c r="A72" s="55" t="s">
        <v>117</v>
      </c>
      <c r="B72" s="23" t="s">
        <v>63</v>
      </c>
      <c r="C72" s="24">
        <v>1599</v>
      </c>
      <c r="D72" s="33">
        <f t="shared" si="0"/>
        <v>0</v>
      </c>
      <c r="E72" s="25">
        <v>0</v>
      </c>
      <c r="F72" s="33">
        <f t="shared" si="1"/>
        <v>1334</v>
      </c>
      <c r="G72" s="45">
        <v>83.44</v>
      </c>
    </row>
    <row r="73" spans="1:7">
      <c r="A73" s="60"/>
      <c r="B73" s="19" t="s">
        <v>64</v>
      </c>
      <c r="C73" s="20">
        <v>74191</v>
      </c>
      <c r="D73" s="21">
        <f t="shared" si="0"/>
        <v>38364</v>
      </c>
      <c r="E73" s="22">
        <v>51.71</v>
      </c>
      <c r="F73" s="21">
        <f t="shared" si="1"/>
        <v>10684</v>
      </c>
      <c r="G73" s="42">
        <v>14.4</v>
      </c>
    </row>
    <row r="74" spans="1:7">
      <c r="A74" s="60"/>
      <c r="B74" s="8" t="s">
        <v>105</v>
      </c>
      <c r="C74" s="9">
        <v>52552</v>
      </c>
      <c r="D74" s="21">
        <f t="shared" si="0"/>
        <v>29051</v>
      </c>
      <c r="E74" s="11">
        <v>55.28</v>
      </c>
      <c r="F74" s="21">
        <f t="shared" si="1"/>
        <v>5670</v>
      </c>
      <c r="G74" s="41">
        <v>10.79</v>
      </c>
    </row>
    <row r="75" spans="1:7">
      <c r="A75" s="60"/>
      <c r="B75" s="8" t="s">
        <v>106</v>
      </c>
      <c r="C75" s="9">
        <v>27370</v>
      </c>
      <c r="D75" s="21">
        <f t="shared" si="0"/>
        <v>9820</v>
      </c>
      <c r="E75" s="22">
        <v>35.880000000000003</v>
      </c>
      <c r="F75" s="21">
        <f t="shared" si="1"/>
        <v>47</v>
      </c>
      <c r="G75" s="41">
        <v>0.17</v>
      </c>
    </row>
    <row r="76" spans="1:7">
      <c r="A76" s="56"/>
      <c r="B76" s="31" t="s">
        <v>103</v>
      </c>
      <c r="C76" s="32">
        <f>SUM(C72:C75)</f>
        <v>155712</v>
      </c>
      <c r="D76" s="13">
        <f t="shared" ref="D76" si="4">SUM(D72:D75)</f>
        <v>77235</v>
      </c>
      <c r="E76" s="38">
        <f>D76/C76*100</f>
        <v>49.601186806411839</v>
      </c>
      <c r="F76" s="14">
        <f>SUM(F72:F75)</f>
        <v>17735</v>
      </c>
      <c r="G76" s="39">
        <f>F76/C76*100</f>
        <v>11.389616728318948</v>
      </c>
    </row>
    <row r="77" spans="1:7">
      <c r="A77" s="55" t="s">
        <v>118</v>
      </c>
      <c r="B77" s="26" t="s">
        <v>12</v>
      </c>
      <c r="C77" s="27">
        <v>25000</v>
      </c>
      <c r="D77" s="21">
        <f t="shared" si="0"/>
        <v>0</v>
      </c>
      <c r="E77" s="28">
        <v>0</v>
      </c>
      <c r="F77" s="29">
        <f t="shared" si="1"/>
        <v>25000</v>
      </c>
      <c r="G77" s="43">
        <v>100</v>
      </c>
    </row>
    <row r="78" spans="1:7">
      <c r="A78" s="56"/>
      <c r="B78" s="12" t="s">
        <v>103</v>
      </c>
      <c r="C78" s="13">
        <f>C77</f>
        <v>25000</v>
      </c>
      <c r="D78" s="13">
        <f t="shared" ref="D78:F78" si="5">D77</f>
        <v>0</v>
      </c>
      <c r="E78" s="13">
        <f t="shared" si="5"/>
        <v>0</v>
      </c>
      <c r="F78" s="13">
        <f t="shared" si="5"/>
        <v>25000</v>
      </c>
      <c r="G78" s="39">
        <f>G77</f>
        <v>100</v>
      </c>
    </row>
    <row r="79" spans="1:7">
      <c r="A79" s="61" t="s">
        <v>119</v>
      </c>
      <c r="B79" s="26" t="s">
        <v>65</v>
      </c>
      <c r="C79" s="27">
        <v>3668</v>
      </c>
      <c r="D79" s="21">
        <f t="shared" si="0"/>
        <v>1820</v>
      </c>
      <c r="E79" s="28">
        <v>49.61</v>
      </c>
      <c r="F79" s="29">
        <f t="shared" si="1"/>
        <v>96</v>
      </c>
      <c r="G79" s="43">
        <v>2.62</v>
      </c>
    </row>
    <row r="80" spans="1:7">
      <c r="A80" s="56"/>
      <c r="B80" s="12" t="s">
        <v>103</v>
      </c>
      <c r="C80" s="13">
        <f>C79</f>
        <v>3668</v>
      </c>
      <c r="D80" s="13">
        <f t="shared" ref="D80:F80" si="6">D79</f>
        <v>1820</v>
      </c>
      <c r="E80" s="13">
        <f t="shared" si="6"/>
        <v>49.61</v>
      </c>
      <c r="F80" s="13">
        <f t="shared" si="6"/>
        <v>96</v>
      </c>
      <c r="G80" s="39">
        <f>G79</f>
        <v>2.62</v>
      </c>
    </row>
    <row r="81" spans="1:7" ht="16.5" customHeight="1">
      <c r="A81" s="61" t="s">
        <v>120</v>
      </c>
      <c r="B81" s="23" t="s">
        <v>66</v>
      </c>
      <c r="C81" s="24">
        <v>120400</v>
      </c>
      <c r="D81" s="33">
        <f t="shared" si="0"/>
        <v>0</v>
      </c>
      <c r="E81" s="25">
        <v>0</v>
      </c>
      <c r="F81" s="33">
        <f t="shared" si="1"/>
        <v>397</v>
      </c>
      <c r="G81" s="45">
        <v>0.33</v>
      </c>
    </row>
    <row r="82" spans="1:7">
      <c r="A82" s="60"/>
      <c r="B82" s="8" t="s">
        <v>67</v>
      </c>
      <c r="C82" s="9">
        <v>3550</v>
      </c>
      <c r="D82" s="10">
        <f t="shared" si="0"/>
        <v>0</v>
      </c>
      <c r="E82" s="11">
        <v>0</v>
      </c>
      <c r="F82" s="10">
        <f t="shared" si="1"/>
        <v>1600</v>
      </c>
      <c r="G82" s="41">
        <v>45.07</v>
      </c>
    </row>
    <row r="83" spans="1:7">
      <c r="A83" s="60"/>
      <c r="B83" s="8" t="s">
        <v>68</v>
      </c>
      <c r="C83" s="9">
        <v>235186</v>
      </c>
      <c r="D83" s="10">
        <f t="shared" si="0"/>
        <v>97602</v>
      </c>
      <c r="E83" s="11">
        <v>41.5</v>
      </c>
      <c r="F83" s="10">
        <f t="shared" si="1"/>
        <v>6491</v>
      </c>
      <c r="G83" s="41">
        <v>2.76</v>
      </c>
    </row>
    <row r="84" spans="1:7">
      <c r="A84" s="60"/>
      <c r="B84" s="8" t="s">
        <v>69</v>
      </c>
      <c r="C84" s="9">
        <v>39316</v>
      </c>
      <c r="D84" s="10">
        <f t="shared" si="0"/>
        <v>12876</v>
      </c>
      <c r="E84" s="11">
        <v>32.75</v>
      </c>
      <c r="F84" s="10">
        <f t="shared" si="1"/>
        <v>212</v>
      </c>
      <c r="G84" s="41">
        <v>0.54</v>
      </c>
    </row>
    <row r="85" spans="1:7">
      <c r="A85" s="60"/>
      <c r="B85" s="8" t="s">
        <v>70</v>
      </c>
      <c r="C85" s="9">
        <v>12627</v>
      </c>
      <c r="D85" s="10">
        <f t="shared" si="0"/>
        <v>4407</v>
      </c>
      <c r="E85" s="11">
        <v>34.9</v>
      </c>
      <c r="F85" s="10">
        <f t="shared" si="1"/>
        <v>176</v>
      </c>
      <c r="G85" s="41">
        <v>1.39</v>
      </c>
    </row>
    <row r="86" spans="1:7">
      <c r="A86" s="60"/>
      <c r="B86" s="23" t="s">
        <v>71</v>
      </c>
      <c r="C86" s="24">
        <v>27381</v>
      </c>
      <c r="D86" s="33">
        <f t="shared" si="0"/>
        <v>400</v>
      </c>
      <c r="E86" s="25">
        <v>1.46</v>
      </c>
      <c r="F86" s="33">
        <f t="shared" si="1"/>
        <v>5</v>
      </c>
      <c r="G86" s="45">
        <v>0.02</v>
      </c>
    </row>
    <row r="87" spans="1:7">
      <c r="A87" s="56"/>
      <c r="B87" s="12" t="s">
        <v>103</v>
      </c>
      <c r="C87" s="13">
        <f>SUM(C81:C86)</f>
        <v>438460</v>
      </c>
      <c r="D87" s="13">
        <f>SUM(D81:D86)</f>
        <v>115285</v>
      </c>
      <c r="E87" s="38">
        <f>D87/C87*100</f>
        <v>26.293162432148886</v>
      </c>
      <c r="F87" s="14">
        <f>SUM(F81:F86)</f>
        <v>8881</v>
      </c>
      <c r="G87" s="39">
        <f>F87/C87*100</f>
        <v>2.0254983350818776</v>
      </c>
    </row>
    <row r="88" spans="1:7" ht="16.5" customHeight="1">
      <c r="A88" s="55" t="s">
        <v>121</v>
      </c>
      <c r="B88" s="16" t="s">
        <v>72</v>
      </c>
      <c r="C88" s="17">
        <v>1000</v>
      </c>
      <c r="D88" s="15">
        <f t="shared" si="0"/>
        <v>0</v>
      </c>
      <c r="E88" s="18">
        <v>0</v>
      </c>
      <c r="F88" s="15">
        <f t="shared" si="1"/>
        <v>500</v>
      </c>
      <c r="G88" s="44">
        <v>50</v>
      </c>
    </row>
    <row r="89" spans="1:7">
      <c r="A89" s="60"/>
      <c r="B89" s="8" t="s">
        <v>73</v>
      </c>
      <c r="C89" s="9">
        <v>4000</v>
      </c>
      <c r="D89" s="10">
        <f t="shared" si="0"/>
        <v>3420</v>
      </c>
      <c r="E89" s="11">
        <v>85.5</v>
      </c>
      <c r="F89" s="10">
        <f t="shared" si="1"/>
        <v>180</v>
      </c>
      <c r="G89" s="41">
        <v>4.5</v>
      </c>
    </row>
    <row r="90" spans="1:7">
      <c r="A90" s="60"/>
      <c r="B90" s="8" t="s">
        <v>74</v>
      </c>
      <c r="C90" s="9">
        <v>428950</v>
      </c>
      <c r="D90" s="10">
        <f t="shared" si="0"/>
        <v>74080</v>
      </c>
      <c r="E90" s="11">
        <v>17.27</v>
      </c>
      <c r="F90" s="10">
        <f t="shared" si="1"/>
        <v>21405</v>
      </c>
      <c r="G90" s="41">
        <v>4.99</v>
      </c>
    </row>
    <row r="91" spans="1:7">
      <c r="A91" s="60"/>
      <c r="B91" s="8" t="s">
        <v>75</v>
      </c>
      <c r="C91" s="9">
        <v>483855</v>
      </c>
      <c r="D91" s="10">
        <f t="shared" si="0"/>
        <v>0</v>
      </c>
      <c r="E91" s="11">
        <v>0</v>
      </c>
      <c r="F91" s="10">
        <f t="shared" si="1"/>
        <v>307200</v>
      </c>
      <c r="G91" s="41">
        <v>63.49</v>
      </c>
    </row>
    <row r="92" spans="1:7">
      <c r="A92" s="60"/>
      <c r="B92" s="8" t="s">
        <v>76</v>
      </c>
      <c r="C92" s="9">
        <v>24000</v>
      </c>
      <c r="D92" s="10">
        <f t="shared" si="0"/>
        <v>6192</v>
      </c>
      <c r="E92" s="11">
        <v>25.8</v>
      </c>
      <c r="F92" s="10">
        <f t="shared" si="1"/>
        <v>16807</v>
      </c>
      <c r="G92" s="41">
        <v>70.03</v>
      </c>
    </row>
    <row r="93" spans="1:7">
      <c r="A93" s="60"/>
      <c r="B93" s="8" t="s">
        <v>77</v>
      </c>
      <c r="C93" s="9">
        <v>61905</v>
      </c>
      <c r="D93" s="10">
        <f t="shared" si="0"/>
        <v>16052</v>
      </c>
      <c r="E93" s="11">
        <v>25.93</v>
      </c>
      <c r="F93" s="10">
        <f t="shared" si="1"/>
        <v>9001</v>
      </c>
      <c r="G93" s="41">
        <v>14.54</v>
      </c>
    </row>
    <row r="94" spans="1:7">
      <c r="A94" s="60"/>
      <c r="B94" s="8" t="s">
        <v>78</v>
      </c>
      <c r="C94" s="9">
        <v>13600</v>
      </c>
      <c r="D94" s="10">
        <f t="shared" si="0"/>
        <v>3040</v>
      </c>
      <c r="E94" s="11">
        <v>22.35</v>
      </c>
      <c r="F94" s="10">
        <f t="shared" si="1"/>
        <v>1926</v>
      </c>
      <c r="G94" s="41">
        <v>14.16</v>
      </c>
    </row>
    <row r="95" spans="1:7">
      <c r="A95" s="60"/>
      <c r="B95" s="8" t="s">
        <v>79</v>
      </c>
      <c r="C95" s="9">
        <v>9886</v>
      </c>
      <c r="D95" s="10">
        <f t="shared" si="0"/>
        <v>4108</v>
      </c>
      <c r="E95" s="11">
        <v>41.55</v>
      </c>
      <c r="F95" s="10">
        <f t="shared" si="1"/>
        <v>85</v>
      </c>
      <c r="G95" s="41">
        <v>0.86</v>
      </c>
    </row>
    <row r="96" spans="1:7">
      <c r="A96" s="60"/>
      <c r="B96" s="8" t="s">
        <v>80</v>
      </c>
      <c r="C96" s="9">
        <v>650498</v>
      </c>
      <c r="D96" s="10">
        <f t="shared" si="0"/>
        <v>97119</v>
      </c>
      <c r="E96" s="11">
        <v>14.93</v>
      </c>
      <c r="F96" s="10">
        <f t="shared" si="1"/>
        <v>88273</v>
      </c>
      <c r="G96" s="41">
        <v>13.57</v>
      </c>
    </row>
    <row r="97" spans="1:7">
      <c r="A97" s="60"/>
      <c r="B97" s="8" t="s">
        <v>81</v>
      </c>
      <c r="C97" s="9">
        <v>20000</v>
      </c>
      <c r="D97" s="10">
        <f t="shared" si="0"/>
        <v>0</v>
      </c>
      <c r="E97" s="11">
        <v>0</v>
      </c>
      <c r="F97" s="10">
        <f t="shared" si="1"/>
        <v>20000</v>
      </c>
      <c r="G97" s="41">
        <v>100</v>
      </c>
    </row>
    <row r="98" spans="1:7">
      <c r="A98" s="60"/>
      <c r="B98" s="8" t="s">
        <v>82</v>
      </c>
      <c r="C98" s="9">
        <v>20000</v>
      </c>
      <c r="D98" s="10">
        <f>ROUND(C98*E98%,0)</f>
        <v>0</v>
      </c>
      <c r="E98" s="11">
        <v>0</v>
      </c>
      <c r="F98" s="10">
        <f t="shared" si="1"/>
        <v>20000</v>
      </c>
      <c r="G98" s="41">
        <v>100</v>
      </c>
    </row>
    <row r="99" spans="1:7">
      <c r="A99" s="60"/>
      <c r="B99" s="19" t="s">
        <v>83</v>
      </c>
      <c r="C99" s="20">
        <v>53222</v>
      </c>
      <c r="D99" s="21">
        <f>ROUND(C99*E99%,0)</f>
        <v>2193</v>
      </c>
      <c r="E99" s="22">
        <v>4.12</v>
      </c>
      <c r="F99" s="21">
        <f t="shared" si="1"/>
        <v>51029</v>
      </c>
      <c r="G99" s="42">
        <v>95.88</v>
      </c>
    </row>
    <row r="100" spans="1:7">
      <c r="A100" s="56"/>
      <c r="B100" s="12" t="s">
        <v>103</v>
      </c>
      <c r="C100" s="13">
        <f>SUM(C88:C99)</f>
        <v>1770916</v>
      </c>
      <c r="D100" s="13">
        <f>SUM(D88:D99)</f>
        <v>206204</v>
      </c>
      <c r="E100" s="38">
        <f>D100/C100*100</f>
        <v>11.643917610999054</v>
      </c>
      <c r="F100" s="14">
        <f>SUM(F88:F99)</f>
        <v>536406</v>
      </c>
      <c r="G100" s="39">
        <f>F100/C100*100</f>
        <v>30.28974835621791</v>
      </c>
    </row>
    <row r="101" spans="1:7" ht="16.5" customHeight="1">
      <c r="A101" s="62" t="s">
        <v>122</v>
      </c>
      <c r="B101" s="26" t="s">
        <v>84</v>
      </c>
      <c r="C101" s="27">
        <v>773</v>
      </c>
      <c r="D101" s="15">
        <f t="shared" ref="D101:D113" si="7">ROUND(C101*E101%,0)</f>
        <v>0</v>
      </c>
      <c r="E101" s="28">
        <v>0</v>
      </c>
      <c r="F101" s="15">
        <f t="shared" si="1"/>
        <v>773</v>
      </c>
      <c r="G101" s="43">
        <v>100</v>
      </c>
    </row>
    <row r="102" spans="1:7">
      <c r="A102" s="63"/>
      <c r="B102" s="8" t="s">
        <v>85</v>
      </c>
      <c r="C102" s="9">
        <v>7612</v>
      </c>
      <c r="D102" s="10">
        <f t="shared" si="7"/>
        <v>0</v>
      </c>
      <c r="E102" s="11">
        <v>0</v>
      </c>
      <c r="F102" s="10">
        <f t="shared" ref="F102:F113" si="8">ROUND(G102%*C102,0)</f>
        <v>7612</v>
      </c>
      <c r="G102" s="41">
        <v>100</v>
      </c>
    </row>
    <row r="103" spans="1:7">
      <c r="A103" s="63"/>
      <c r="B103" s="8" t="s">
        <v>86</v>
      </c>
      <c r="C103" s="9">
        <v>1531</v>
      </c>
      <c r="D103" s="10">
        <f t="shared" si="7"/>
        <v>0</v>
      </c>
      <c r="E103" s="11">
        <v>0</v>
      </c>
      <c r="F103" s="10">
        <f t="shared" si="8"/>
        <v>1531</v>
      </c>
      <c r="G103" s="41">
        <v>100</v>
      </c>
    </row>
    <row r="104" spans="1:7">
      <c r="A104" s="63"/>
      <c r="B104" s="8" t="s">
        <v>87</v>
      </c>
      <c r="C104" s="9">
        <v>58335</v>
      </c>
      <c r="D104" s="10">
        <f t="shared" si="7"/>
        <v>0</v>
      </c>
      <c r="E104" s="11">
        <v>0</v>
      </c>
      <c r="F104" s="10">
        <f t="shared" si="8"/>
        <v>57244</v>
      </c>
      <c r="G104" s="41">
        <v>98.13</v>
      </c>
    </row>
    <row r="105" spans="1:7">
      <c r="A105" s="63"/>
      <c r="B105" s="8" t="s">
        <v>88</v>
      </c>
      <c r="C105" s="9">
        <v>15100</v>
      </c>
      <c r="D105" s="10">
        <f t="shared" si="7"/>
        <v>0</v>
      </c>
      <c r="E105" s="11">
        <v>0</v>
      </c>
      <c r="F105" s="10">
        <f t="shared" si="8"/>
        <v>100</v>
      </c>
      <c r="G105" s="41">
        <v>0.66</v>
      </c>
    </row>
    <row r="106" spans="1:7">
      <c r="A106" s="63"/>
      <c r="B106" s="8" t="s">
        <v>89</v>
      </c>
      <c r="C106" s="9">
        <v>0</v>
      </c>
      <c r="D106" s="10">
        <f t="shared" si="7"/>
        <v>0</v>
      </c>
      <c r="E106" s="11">
        <v>0</v>
      </c>
      <c r="F106" s="10">
        <f t="shared" si="8"/>
        <v>0</v>
      </c>
      <c r="G106" s="41">
        <v>0</v>
      </c>
    </row>
    <row r="107" spans="1:7">
      <c r="A107" s="63"/>
      <c r="B107" s="8" t="s">
        <v>90</v>
      </c>
      <c r="C107" s="9">
        <v>85200</v>
      </c>
      <c r="D107" s="10">
        <f t="shared" si="7"/>
        <v>0</v>
      </c>
      <c r="E107" s="11">
        <v>0</v>
      </c>
      <c r="F107" s="10">
        <f t="shared" si="8"/>
        <v>9568</v>
      </c>
      <c r="G107" s="41">
        <v>11.23</v>
      </c>
    </row>
    <row r="108" spans="1:7">
      <c r="A108" s="63"/>
      <c r="B108" s="8" t="s">
        <v>91</v>
      </c>
      <c r="C108" s="9">
        <v>1500</v>
      </c>
      <c r="D108" s="10">
        <f t="shared" si="7"/>
        <v>0</v>
      </c>
      <c r="E108" s="11">
        <v>0</v>
      </c>
      <c r="F108" s="10">
        <f t="shared" si="8"/>
        <v>1500</v>
      </c>
      <c r="G108" s="41">
        <v>100</v>
      </c>
    </row>
    <row r="109" spans="1:7">
      <c r="A109" s="63"/>
      <c r="B109" s="30" t="s">
        <v>92</v>
      </c>
      <c r="C109" s="9">
        <v>92701</v>
      </c>
      <c r="D109" s="10">
        <f t="shared" si="7"/>
        <v>0</v>
      </c>
      <c r="E109" s="11">
        <v>0</v>
      </c>
      <c r="F109" s="10">
        <f t="shared" si="8"/>
        <v>51607</v>
      </c>
      <c r="G109" s="41">
        <v>55.67</v>
      </c>
    </row>
    <row r="110" spans="1:7">
      <c r="A110" s="63"/>
      <c r="B110" s="8" t="s">
        <v>93</v>
      </c>
      <c r="C110" s="9">
        <v>10000</v>
      </c>
      <c r="D110" s="10">
        <f t="shared" si="7"/>
        <v>0</v>
      </c>
      <c r="E110" s="11">
        <v>0</v>
      </c>
      <c r="F110" s="10">
        <f t="shared" si="8"/>
        <v>10000</v>
      </c>
      <c r="G110" s="41">
        <v>100</v>
      </c>
    </row>
    <row r="111" spans="1:7">
      <c r="A111" s="63"/>
      <c r="B111" s="8" t="s">
        <v>94</v>
      </c>
      <c r="C111" s="9">
        <v>66000</v>
      </c>
      <c r="D111" s="10">
        <f>ROUND(C111*E111%,0)</f>
        <v>0</v>
      </c>
      <c r="E111" s="11">
        <v>0</v>
      </c>
      <c r="F111" s="10">
        <f t="shared" si="8"/>
        <v>66000</v>
      </c>
      <c r="G111" s="41">
        <v>100</v>
      </c>
    </row>
    <row r="112" spans="1:7">
      <c r="A112" s="63"/>
      <c r="B112" s="8" t="s">
        <v>95</v>
      </c>
      <c r="C112" s="9">
        <v>6700</v>
      </c>
      <c r="D112" s="10">
        <f t="shared" si="7"/>
        <v>0</v>
      </c>
      <c r="E112" s="11">
        <v>0</v>
      </c>
      <c r="F112" s="10">
        <f t="shared" si="8"/>
        <v>6700</v>
      </c>
      <c r="G112" s="41">
        <v>100</v>
      </c>
    </row>
    <row r="113" spans="1:7">
      <c r="A113" s="63"/>
      <c r="B113" s="8" t="s">
        <v>96</v>
      </c>
      <c r="C113" s="9">
        <v>133301</v>
      </c>
      <c r="D113" s="10">
        <f t="shared" si="7"/>
        <v>0</v>
      </c>
      <c r="E113" s="11">
        <v>0</v>
      </c>
      <c r="F113" s="10">
        <f t="shared" si="8"/>
        <v>133301</v>
      </c>
      <c r="G113" s="41">
        <v>100</v>
      </c>
    </row>
    <row r="114" spans="1:7">
      <c r="A114" s="63"/>
      <c r="B114" s="23" t="s">
        <v>97</v>
      </c>
      <c r="C114" s="24">
        <v>253500</v>
      </c>
      <c r="D114" s="33">
        <f>ROUND(C114*E114%,0)</f>
        <v>0</v>
      </c>
      <c r="E114" s="25">
        <v>0</v>
      </c>
      <c r="F114" s="33">
        <f>ROUND(G114%*C114,0)</f>
        <v>253500</v>
      </c>
      <c r="G114" s="45">
        <v>100</v>
      </c>
    </row>
    <row r="115" spans="1:7">
      <c r="A115" s="63"/>
      <c r="B115" s="35" t="s">
        <v>103</v>
      </c>
      <c r="C115" s="13">
        <f>SUM(C101:C114)</f>
        <v>732253</v>
      </c>
      <c r="D115" s="13">
        <f>SUM(D101:D114)</f>
        <v>0</v>
      </c>
      <c r="E115" s="38">
        <f>D115/C115*100</f>
        <v>0</v>
      </c>
      <c r="F115" s="34">
        <f>SUM(F101:F114)</f>
        <v>599436</v>
      </c>
      <c r="G115" s="39">
        <f>F115/C115*100</f>
        <v>81.861870145974137</v>
      </c>
    </row>
    <row r="116" spans="1:7" ht="18.75" customHeight="1" thickBot="1">
      <c r="A116" s="64" t="s">
        <v>104</v>
      </c>
      <c r="B116" s="65"/>
      <c r="C116" s="52">
        <f>C32+C34+C38+C42+C45+C47+C56+C61+C71+C76+C78+C80+C87+C100+C115</f>
        <v>13059163</v>
      </c>
      <c r="D116" s="52">
        <f t="shared" ref="D116:F116" si="9">D32+D34+D38+D42+D45+D47+D56+D61+D71+D76+D78+D80+D87+D100+D115</f>
        <v>2870842</v>
      </c>
      <c r="E116" s="53">
        <f>D116/C116*100</f>
        <v>21.983353757051656</v>
      </c>
      <c r="F116" s="52">
        <f t="shared" si="9"/>
        <v>2271898</v>
      </c>
      <c r="G116" s="54">
        <f>F116/C116*100</f>
        <v>17.396964874395092</v>
      </c>
    </row>
  </sheetData>
  <mergeCells count="18">
    <mergeCell ref="A79:A80"/>
    <mergeCell ref="A81:A87"/>
    <mergeCell ref="A88:A100"/>
    <mergeCell ref="A101:A115"/>
    <mergeCell ref="A116:B116"/>
    <mergeCell ref="A77:A78"/>
    <mergeCell ref="A2:G2"/>
    <mergeCell ref="D3:G3"/>
    <mergeCell ref="A5:A32"/>
    <mergeCell ref="A72:A76"/>
    <mergeCell ref="A33:A34"/>
    <mergeCell ref="A35:A38"/>
    <mergeCell ref="A39:A42"/>
    <mergeCell ref="A43:A45"/>
    <mergeCell ref="A46:A47"/>
    <mergeCell ref="A48:A56"/>
    <mergeCell ref="A57:A61"/>
    <mergeCell ref="A62:A71"/>
  </mergeCells>
  <phoneticPr fontId="3" type="noConversion"/>
  <pageMargins left="1.1417322834645669" right="0.70866141732283472" top="0.62" bottom="0.57999999999999996" header="0.43307086614173229" footer="0.45"/>
  <pageSetup paperSize="9" scale="73" orientation="portrait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붙임5-금융보험사의 계열사 출자현황</vt:lpstr>
      <vt:lpstr>'붙임5-금융보험사의 계열사 출자현황'!Print_Titles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ftc</dc:creator>
  <cp:lastModifiedBy>ftc</cp:lastModifiedBy>
  <cp:lastPrinted>2009-10-21T11:11:54Z</cp:lastPrinted>
  <dcterms:created xsi:type="dcterms:W3CDTF">2009-09-11T08:10:08Z</dcterms:created>
  <dcterms:modified xsi:type="dcterms:W3CDTF">2009-10-21T11:12:01Z</dcterms:modified>
</cp:coreProperties>
</file>